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Z:\Melanie\TENIS 2024\CAMPEONATOS INSULARES\MALLORCA\EQUIPOS JUVENILES\COPA FTIB\"/>
    </mc:Choice>
  </mc:AlternateContent>
  <xr:revisionPtr revIDLastSave="0" documentId="14_{9E977D85-E554-4FB4-9F6C-D75F00C3FEA9}" xr6:coauthVersionLast="47" xr6:coauthVersionMax="47" xr10:uidLastSave="{00000000-0000-0000-0000-000000000000}"/>
  <bookViews>
    <workbookView xWindow="-120" yWindow="-120" windowWidth="29040" windowHeight="15840" tabRatio="675" xr2:uid="{00000000-000D-0000-FFFF-FFFF00000000}"/>
  </bookViews>
  <sheets>
    <sheet name="SUB10M" sheetId="10" r:id="rId1"/>
    <sheet name="ALEM" sheetId="3" r:id="rId2"/>
    <sheet name="INFM-v" sheetId="2" r:id="rId3"/>
    <sheet name="CADM" sheetId="6" r:id="rId4"/>
    <sheet name="JUNM" sheetId="12" r:id="rId5"/>
    <sheet name="SORTEOS" sheetId="13" state="hidden" r:id="rId6"/>
    <sheet name="SUB10F" sheetId="9" r:id="rId7"/>
    <sheet name="ALEF" sheetId="14" r:id="rId8"/>
    <sheet name="INFF" sheetId="15" r:id="rId9"/>
    <sheet name="JUNF" sheetId="17" r:id="rId10"/>
    <sheet name="CADF" sheetId="16" state="hidden" r:id="rId11"/>
  </sheets>
  <definedNames>
    <definedName name="_xlnm._FilterDatabase" localSheetId="2" hidden="1">'INFM-v'!#REF!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5" i="3" l="1"/>
  <c r="F15" i="3"/>
  <c r="H16" i="10"/>
  <c r="G16" i="10"/>
  <c r="G29" i="10"/>
  <c r="E15" i="10" l="1"/>
  <c r="M18" i="6"/>
  <c r="K18" i="6"/>
  <c r="M17" i="6"/>
  <c r="K17" i="6"/>
  <c r="H17" i="6"/>
  <c r="G17" i="6"/>
  <c r="F17" i="6"/>
  <c r="E17" i="6"/>
  <c r="D17" i="6"/>
  <c r="H16" i="6"/>
  <c r="G16" i="6"/>
  <c r="F16" i="6"/>
  <c r="E16" i="6"/>
  <c r="D16" i="6"/>
  <c r="S15" i="6"/>
  <c r="Q15" i="6"/>
  <c r="M15" i="6"/>
  <c r="K15" i="6"/>
  <c r="H15" i="6"/>
  <c r="G15" i="6"/>
  <c r="I15" i="6" s="1"/>
  <c r="F15" i="6"/>
  <c r="E15" i="6"/>
  <c r="D15" i="6"/>
  <c r="S14" i="6"/>
  <c r="Q14" i="6"/>
  <c r="M14" i="6"/>
  <c r="K14" i="6"/>
  <c r="H14" i="6"/>
  <c r="G14" i="6"/>
  <c r="F14" i="6"/>
  <c r="E14" i="6"/>
  <c r="D14" i="6"/>
  <c r="N18" i="17"/>
  <c r="L18" i="17"/>
  <c r="N17" i="17"/>
  <c r="L17" i="17"/>
  <c r="I17" i="17"/>
  <c r="H17" i="17"/>
  <c r="J17" i="17" s="1"/>
  <c r="G17" i="17"/>
  <c r="F17" i="17"/>
  <c r="E17" i="17"/>
  <c r="I16" i="17"/>
  <c r="H16" i="17"/>
  <c r="J16" i="17" s="1"/>
  <c r="G16" i="17"/>
  <c r="F16" i="17"/>
  <c r="E16" i="17"/>
  <c r="T15" i="17"/>
  <c r="R15" i="17"/>
  <c r="N15" i="17"/>
  <c r="L15" i="17"/>
  <c r="I15" i="17"/>
  <c r="J15" i="17" s="1"/>
  <c r="H15" i="17"/>
  <c r="G15" i="17"/>
  <c r="F15" i="17"/>
  <c r="E15" i="17"/>
  <c r="T14" i="17"/>
  <c r="R14" i="17"/>
  <c r="N14" i="17"/>
  <c r="L14" i="17"/>
  <c r="I14" i="17"/>
  <c r="H14" i="17"/>
  <c r="J14" i="17" s="1"/>
  <c r="G14" i="17"/>
  <c r="F14" i="17"/>
  <c r="E14" i="17"/>
  <c r="M24" i="16"/>
  <c r="K24" i="16"/>
  <c r="M23" i="16"/>
  <c r="K23" i="16"/>
  <c r="M22" i="16"/>
  <c r="K22" i="16"/>
  <c r="S20" i="16"/>
  <c r="Q20" i="16"/>
  <c r="M20" i="16"/>
  <c r="K20" i="16"/>
  <c r="S19" i="16"/>
  <c r="Q19" i="16"/>
  <c r="M19" i="16"/>
  <c r="K19" i="16"/>
  <c r="S18" i="16"/>
  <c r="Q18" i="16"/>
  <c r="M18" i="16"/>
  <c r="K18" i="16"/>
  <c r="H18" i="16"/>
  <c r="G18" i="16"/>
  <c r="I18" i="16" s="1"/>
  <c r="E18" i="16"/>
  <c r="D18" i="16"/>
  <c r="F18" i="16" s="1"/>
  <c r="H17" i="16"/>
  <c r="G17" i="16"/>
  <c r="I17" i="16" s="1"/>
  <c r="F17" i="16"/>
  <c r="E17" i="16"/>
  <c r="D17" i="16"/>
  <c r="S16" i="16"/>
  <c r="Q16" i="16"/>
  <c r="M16" i="16"/>
  <c r="K16" i="16"/>
  <c r="H16" i="16"/>
  <c r="I16" i="16" s="1"/>
  <c r="G16" i="16"/>
  <c r="F16" i="16"/>
  <c r="E16" i="16"/>
  <c r="D16" i="16"/>
  <c r="S15" i="16"/>
  <c r="Q15" i="16"/>
  <c r="M15" i="16"/>
  <c r="K15" i="16"/>
  <c r="H15" i="16"/>
  <c r="G15" i="16"/>
  <c r="I15" i="16" s="1"/>
  <c r="F15" i="16"/>
  <c r="E15" i="16"/>
  <c r="D15" i="16"/>
  <c r="S14" i="16"/>
  <c r="Q14" i="16"/>
  <c r="M14" i="16"/>
  <c r="K14" i="16"/>
  <c r="H14" i="16"/>
  <c r="I14" i="16" s="1"/>
  <c r="G14" i="16"/>
  <c r="F14" i="16"/>
  <c r="E14" i="16"/>
  <c r="D14" i="16"/>
  <c r="N18" i="15"/>
  <c r="L18" i="15"/>
  <c r="N17" i="15"/>
  <c r="L17" i="15"/>
  <c r="I17" i="15"/>
  <c r="H17" i="15"/>
  <c r="J17" i="15" s="1"/>
  <c r="G17" i="15"/>
  <c r="F17" i="15"/>
  <c r="E17" i="15"/>
  <c r="I16" i="15"/>
  <c r="H16" i="15"/>
  <c r="G16" i="15"/>
  <c r="F16" i="15"/>
  <c r="E16" i="15"/>
  <c r="T15" i="15"/>
  <c r="R15" i="15"/>
  <c r="N15" i="15"/>
  <c r="L15" i="15"/>
  <c r="J15" i="15"/>
  <c r="I15" i="15"/>
  <c r="H15" i="15"/>
  <c r="G15" i="15"/>
  <c r="F15" i="15"/>
  <c r="E15" i="15"/>
  <c r="T14" i="15"/>
  <c r="R14" i="15"/>
  <c r="N14" i="15"/>
  <c r="L14" i="15"/>
  <c r="I14" i="15"/>
  <c r="H14" i="15"/>
  <c r="J14" i="15" s="1"/>
  <c r="G14" i="15"/>
  <c r="F14" i="15"/>
  <c r="E14" i="15"/>
  <c r="K17" i="12"/>
  <c r="M14" i="12"/>
  <c r="N28" i="3"/>
  <c r="L28" i="3"/>
  <c r="N27" i="3"/>
  <c r="L27" i="3"/>
  <c r="I27" i="3"/>
  <c r="H27" i="3"/>
  <c r="G27" i="3"/>
  <c r="F27" i="3"/>
  <c r="E27" i="3"/>
  <c r="I26" i="3"/>
  <c r="H26" i="3"/>
  <c r="G26" i="3"/>
  <c r="F26" i="3"/>
  <c r="E26" i="3"/>
  <c r="T25" i="3"/>
  <c r="R25" i="3"/>
  <c r="N25" i="3"/>
  <c r="L25" i="3"/>
  <c r="I25" i="3"/>
  <c r="H25" i="3"/>
  <c r="G25" i="3"/>
  <c r="F25" i="3"/>
  <c r="E25" i="3"/>
  <c r="T24" i="3"/>
  <c r="R24" i="3"/>
  <c r="N24" i="3"/>
  <c r="L24" i="3"/>
  <c r="I24" i="3"/>
  <c r="H24" i="3"/>
  <c r="G24" i="3"/>
  <c r="F24" i="3"/>
  <c r="E24" i="3"/>
  <c r="N18" i="3"/>
  <c r="L18" i="3"/>
  <c r="N17" i="3"/>
  <c r="L17" i="3"/>
  <c r="I17" i="3"/>
  <c r="H17" i="3"/>
  <c r="G17" i="3"/>
  <c r="F17" i="3"/>
  <c r="E17" i="3"/>
  <c r="I16" i="3"/>
  <c r="H16" i="3"/>
  <c r="G16" i="3"/>
  <c r="F16" i="3"/>
  <c r="E16" i="3"/>
  <c r="T15" i="3"/>
  <c r="R15" i="3"/>
  <c r="N15" i="3"/>
  <c r="L15" i="3"/>
  <c r="I15" i="3"/>
  <c r="H15" i="3"/>
  <c r="G15" i="3"/>
  <c r="T14" i="3"/>
  <c r="R14" i="3"/>
  <c r="N14" i="3"/>
  <c r="L14" i="3"/>
  <c r="I14" i="3"/>
  <c r="H14" i="3"/>
  <c r="G14" i="3"/>
  <c r="F14" i="3"/>
  <c r="E14" i="3"/>
  <c r="J16" i="15" l="1"/>
  <c r="I14" i="6"/>
  <c r="J15" i="3"/>
  <c r="J16" i="3"/>
  <c r="I17" i="6"/>
  <c r="J27" i="3"/>
  <c r="J14" i="3"/>
  <c r="J17" i="3"/>
  <c r="J24" i="3"/>
  <c r="J25" i="3"/>
  <c r="J26" i="3"/>
  <c r="I16" i="6"/>
  <c r="M33" i="10"/>
  <c r="K33" i="10"/>
  <c r="M32" i="10"/>
  <c r="K32" i="10"/>
  <c r="H32" i="10"/>
  <c r="G32" i="10"/>
  <c r="F32" i="10"/>
  <c r="E32" i="10"/>
  <c r="D32" i="10"/>
  <c r="H31" i="10"/>
  <c r="G31" i="10"/>
  <c r="F31" i="10"/>
  <c r="E31" i="10"/>
  <c r="D31" i="10"/>
  <c r="S30" i="10"/>
  <c r="Q30" i="10"/>
  <c r="M30" i="10"/>
  <c r="K30" i="10"/>
  <c r="H30" i="10"/>
  <c r="G30" i="10"/>
  <c r="F30" i="10"/>
  <c r="E30" i="10"/>
  <c r="D30" i="10"/>
  <c r="S29" i="10"/>
  <c r="Q29" i="10"/>
  <c r="M29" i="10"/>
  <c r="K29" i="10"/>
  <c r="H29" i="10"/>
  <c r="F29" i="10"/>
  <c r="E29" i="10"/>
  <c r="D29" i="10"/>
  <c r="D15" i="12"/>
  <c r="D14" i="12"/>
  <c r="M34" i="2"/>
  <c r="K34" i="2"/>
  <c r="M33" i="2"/>
  <c r="K33" i="2"/>
  <c r="H33" i="2"/>
  <c r="G33" i="2"/>
  <c r="F33" i="2"/>
  <c r="E33" i="2"/>
  <c r="D33" i="2"/>
  <c r="H32" i="2"/>
  <c r="G32" i="2"/>
  <c r="F32" i="2"/>
  <c r="E32" i="2"/>
  <c r="D32" i="2"/>
  <c r="S31" i="2"/>
  <c r="Q31" i="2"/>
  <c r="M31" i="2"/>
  <c r="K31" i="2"/>
  <c r="H31" i="2"/>
  <c r="G31" i="2"/>
  <c r="F31" i="2"/>
  <c r="E31" i="2"/>
  <c r="D31" i="2"/>
  <c r="S30" i="2"/>
  <c r="Q30" i="2"/>
  <c r="M30" i="2"/>
  <c r="K30" i="2"/>
  <c r="H30" i="2"/>
  <c r="G30" i="2"/>
  <c r="F30" i="2"/>
  <c r="E30" i="2"/>
  <c r="D30" i="2"/>
  <c r="I31" i="10" l="1"/>
  <c r="I32" i="2"/>
  <c r="I30" i="10"/>
  <c r="I29" i="10"/>
  <c r="I32" i="10"/>
  <c r="I33" i="2"/>
  <c r="I31" i="2"/>
  <c r="I30" i="2"/>
  <c r="M26" i="10"/>
  <c r="K26" i="10"/>
  <c r="M25" i="10"/>
  <c r="K25" i="10"/>
  <c r="H25" i="10"/>
  <c r="G25" i="10"/>
  <c r="F25" i="10"/>
  <c r="E25" i="10"/>
  <c r="D25" i="10"/>
  <c r="H24" i="10"/>
  <c r="G24" i="10"/>
  <c r="F24" i="10"/>
  <c r="E24" i="10"/>
  <c r="D24" i="10"/>
  <c r="S23" i="10"/>
  <c r="Q23" i="10"/>
  <c r="M23" i="10"/>
  <c r="K23" i="10"/>
  <c r="H23" i="10"/>
  <c r="G23" i="10"/>
  <c r="F23" i="10"/>
  <c r="E23" i="10"/>
  <c r="D23" i="10"/>
  <c r="S22" i="10"/>
  <c r="Q22" i="10"/>
  <c r="M22" i="10"/>
  <c r="K22" i="10"/>
  <c r="H22" i="10"/>
  <c r="G22" i="10"/>
  <c r="F22" i="10"/>
  <c r="E22" i="10"/>
  <c r="D22" i="10"/>
  <c r="M18" i="10"/>
  <c r="K18" i="10"/>
  <c r="M17" i="10"/>
  <c r="K17" i="10"/>
  <c r="H17" i="10"/>
  <c r="G17" i="10"/>
  <c r="F17" i="10"/>
  <c r="E17" i="10"/>
  <c r="D17" i="10"/>
  <c r="F16" i="10"/>
  <c r="E16" i="10"/>
  <c r="D16" i="10"/>
  <c r="S15" i="10"/>
  <c r="Q15" i="10"/>
  <c r="M15" i="10"/>
  <c r="K15" i="10"/>
  <c r="H15" i="10"/>
  <c r="G15" i="10"/>
  <c r="F15" i="10"/>
  <c r="D15" i="10"/>
  <c r="S14" i="10"/>
  <c r="Q14" i="10"/>
  <c r="M14" i="10"/>
  <c r="K14" i="10"/>
  <c r="H14" i="10"/>
  <c r="G14" i="10"/>
  <c r="F14" i="10"/>
  <c r="E14" i="10"/>
  <c r="D14" i="10"/>
  <c r="M26" i="2"/>
  <c r="K26" i="2"/>
  <c r="M25" i="2"/>
  <c r="K25" i="2"/>
  <c r="H25" i="2"/>
  <c r="G25" i="2"/>
  <c r="F25" i="2"/>
  <c r="E25" i="2"/>
  <c r="D25" i="2"/>
  <c r="H24" i="2"/>
  <c r="G24" i="2"/>
  <c r="F24" i="2"/>
  <c r="E24" i="2"/>
  <c r="D24" i="2"/>
  <c r="S23" i="2"/>
  <c r="Q23" i="2"/>
  <c r="M23" i="2"/>
  <c r="K23" i="2"/>
  <c r="H23" i="2"/>
  <c r="G23" i="2"/>
  <c r="F23" i="2"/>
  <c r="E23" i="2"/>
  <c r="D23" i="2"/>
  <c r="S22" i="2"/>
  <c r="Q22" i="2"/>
  <c r="M22" i="2"/>
  <c r="K22" i="2"/>
  <c r="H22" i="2"/>
  <c r="G22" i="2"/>
  <c r="F22" i="2"/>
  <c r="E22" i="2"/>
  <c r="D22" i="2"/>
  <c r="M18" i="2"/>
  <c r="K18" i="2"/>
  <c r="M17" i="2"/>
  <c r="K17" i="2"/>
  <c r="H17" i="2"/>
  <c r="G17" i="2"/>
  <c r="F17" i="2"/>
  <c r="E17" i="2"/>
  <c r="D17" i="2"/>
  <c r="H16" i="2"/>
  <c r="G16" i="2"/>
  <c r="F16" i="2"/>
  <c r="E16" i="2"/>
  <c r="D16" i="2"/>
  <c r="S15" i="2"/>
  <c r="Q15" i="2"/>
  <c r="M15" i="2"/>
  <c r="K15" i="2"/>
  <c r="H15" i="2"/>
  <c r="G15" i="2"/>
  <c r="F15" i="2"/>
  <c r="E15" i="2"/>
  <c r="D15" i="2"/>
  <c r="S14" i="2"/>
  <c r="Q14" i="2"/>
  <c r="M14" i="2"/>
  <c r="K14" i="2"/>
  <c r="H14" i="2"/>
  <c r="G14" i="2"/>
  <c r="F14" i="2"/>
  <c r="E14" i="2"/>
  <c r="D14" i="2"/>
  <c r="M17" i="12"/>
  <c r="H17" i="12"/>
  <c r="G17" i="12"/>
  <c r="F17" i="12"/>
  <c r="D17" i="12"/>
  <c r="K14" i="12"/>
  <c r="I17" i="12" l="1"/>
  <c r="I17" i="2"/>
  <c r="I25" i="2"/>
  <c r="I25" i="10"/>
  <c r="I14" i="2"/>
  <c r="I22" i="2"/>
  <c r="I23" i="2"/>
  <c r="I24" i="2"/>
  <c r="I16" i="2"/>
  <c r="I15" i="2"/>
  <c r="I24" i="10"/>
  <c r="I16" i="10"/>
  <c r="I14" i="10"/>
  <c r="I22" i="10"/>
  <c r="I15" i="10"/>
  <c r="I23" i="10"/>
  <c r="I1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uthor>
    <author>Melanie</author>
  </authors>
  <commentList>
    <comment ref="Q14" authorId="0" shapeId="0" xr:uid="{BBD77FAE-BEE4-4242-9FC8-6A998F7E7B88}">
      <text>
        <r>
          <rPr>
            <b/>
            <sz val="9"/>
            <color indexed="81"/>
            <rFont val="Tahoma"/>
            <family val="2"/>
          </rPr>
          <t>Aplazado al 13 de abril</t>
        </r>
      </text>
    </comment>
    <comment ref="Q22" authorId="1" shapeId="0" xr:uid="{43060BC2-8884-4E78-BB4E-27482303B430}">
      <text>
        <r>
          <rPr>
            <b/>
            <sz val="9"/>
            <color indexed="81"/>
            <rFont val="Tahoma"/>
            <family val="2"/>
          </rPr>
          <t>Aplazado al 14/04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uthor>
    <author>Melanie</author>
  </authors>
  <commentList>
    <comment ref="L24" authorId="0" shapeId="0" xr:uid="{514B68E6-38E4-48FF-A1D5-2E837FF3BBCA}">
      <text>
        <r>
          <rPr>
            <b/>
            <sz val="9"/>
            <color indexed="81"/>
            <rFont val="Tahoma"/>
            <family val="2"/>
          </rPr>
          <t>Aplazado al 18/02 a las 10h</t>
        </r>
      </text>
    </comment>
    <comment ref="B25" authorId="0" shapeId="0" xr:uid="{38AF3927-390F-4C37-85AE-503D2753E6DA}">
      <text>
        <r>
          <rPr>
            <b/>
            <sz val="9"/>
            <color indexed="81"/>
            <rFont val="Tahoma"/>
            <family val="2"/>
          </rPr>
          <t>Equipo de baja</t>
        </r>
        <r>
          <rPr>
            <sz val="9"/>
            <color indexed="81"/>
            <rFont val="Tahoma"/>
            <family val="2"/>
          </rPr>
          <t xml:space="preserve">
</t>
        </r>
      </text>
    </comment>
    <comment ref="T25" authorId="0" shapeId="0" xr:uid="{EB7AE7D0-7770-4B15-9FC2-754FB04A0FF5}">
      <text>
        <r>
          <rPr>
            <b/>
            <sz val="9"/>
            <color indexed="81"/>
            <rFont val="Tahoma"/>
            <family val="2"/>
          </rPr>
          <t>En esta eliminatoria CT Lloret será el equipo local</t>
        </r>
      </text>
    </comment>
    <comment ref="L27" authorId="1" shapeId="0" xr:uid="{E8140106-E220-4802-A602-55EFB9DB1741}">
      <text>
        <r>
          <rPr>
            <b/>
            <sz val="9"/>
            <color indexed="81"/>
            <rFont val="Tahoma"/>
            <family val="2"/>
          </rPr>
          <t>Aplazado al 20/04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uthor>
  </authors>
  <commentList>
    <comment ref="K15" authorId="0" shapeId="0" xr:uid="{EB622CE8-CBE5-4DC9-9F94-8E80B8345EAA}">
      <text>
        <r>
          <rPr>
            <b/>
            <sz val="9"/>
            <color indexed="81"/>
            <rFont val="Tahoma"/>
            <family val="2"/>
          </rPr>
          <t>Aplazado por el equipo local</t>
        </r>
      </text>
    </comment>
  </commentList>
</comments>
</file>

<file path=xl/sharedStrings.xml><?xml version="1.0" encoding="utf-8"?>
<sst xmlns="http://schemas.openxmlformats.org/spreadsheetml/2006/main" count="378" uniqueCount="102">
  <si>
    <t>G</t>
  </si>
  <si>
    <t>P</t>
  </si>
  <si>
    <t>J</t>
  </si>
  <si>
    <t xml:space="preserve"> A/F </t>
  </si>
  <si>
    <t xml:space="preserve"> E/C</t>
  </si>
  <si>
    <t>DIF.</t>
  </si>
  <si>
    <t>VS</t>
  </si>
  <si>
    <t>GRUPO A</t>
  </si>
  <si>
    <t>GRUPO B</t>
  </si>
  <si>
    <t>CT LA SALLE</t>
  </si>
  <si>
    <t>SANTA MARIA TC</t>
  </si>
  <si>
    <t>DESCANSA</t>
  </si>
  <si>
    <t>CT PORTO CRISTO</t>
  </si>
  <si>
    <t>confrontación. Si no se ha disputado la confrontación, el equipo local deberá enviar el acta con la fecha alternativa o el motivo del W.O.</t>
  </si>
  <si>
    <t>Los capitanes podrán formar su alineación INDEPENDIENTEMENTE DEL RÁNKING DE SUS JUGADORES. Por ello, es obligatorio que los capitanes se intercambien las alineaciones antes del inicio de los individuales, de forma que NO PUEDAN DECIDIR SU ALINEACIÓN TRAS VER LA DEL RIVAL. Antes del partido de dobles deberán proceder de igual forma.</t>
  </si>
  <si>
    <t>CT FELANITX</t>
  </si>
  <si>
    <t>EU MOLL TC</t>
  </si>
  <si>
    <t>FASE GRUPO</t>
  </si>
  <si>
    <t>FASE ELIMINATORIA</t>
  </si>
  <si>
    <t>CADETE MASCULINO</t>
  </si>
  <si>
    <t>1º GRUPO B</t>
  </si>
  <si>
    <t xml:space="preserve">Dos cabezas de serie en cada grupo. Se clasifican para la fase final los dos primeros de cada grupo. </t>
  </si>
  <si>
    <t>LIGA</t>
  </si>
  <si>
    <t>RKG EQUIPO</t>
  </si>
  <si>
    <t>CADETE FEMENINO</t>
  </si>
  <si>
    <t>El primero de grupo será el campeón de la competición.</t>
  </si>
  <si>
    <r>
      <t xml:space="preserve">El equipo local deberá enviar el acta a melanie@ftib.es, como máximo, el </t>
    </r>
    <r>
      <rPr>
        <b/>
        <sz val="9"/>
        <rFont val="DIN Pro Light"/>
        <family val="2"/>
      </rPr>
      <t>MARTES</t>
    </r>
    <r>
      <rPr>
        <sz val="9"/>
        <rFont val="DIN Pro Light"/>
        <family val="2"/>
      </rPr>
      <t xml:space="preserve"> siguiente a la fecha programada para la </t>
    </r>
  </si>
  <si>
    <r>
      <t xml:space="preserve">En caso de no recibirla se dará por perdedor al equipo local. </t>
    </r>
    <r>
      <rPr>
        <b/>
        <sz val="9"/>
        <rFont val="DIN Pro Light"/>
        <family val="2"/>
      </rPr>
      <t>Los resultados se actualizarán tras cada jornada según estas normas.</t>
    </r>
  </si>
  <si>
    <t>ALEVIN MASCULINO</t>
  </si>
  <si>
    <t>DELTA TC</t>
  </si>
  <si>
    <t>CS</t>
  </si>
  <si>
    <t>INFANTIL MASCULINO</t>
  </si>
  <si>
    <t>MATCH POINT TC</t>
  </si>
  <si>
    <t>RAFA NADAL CLUB "B"</t>
  </si>
  <si>
    <t>RKG</t>
  </si>
  <si>
    <t>SC</t>
  </si>
  <si>
    <t>El primero de grupo jugará la semifinal como local (en azul)</t>
  </si>
  <si>
    <t>CT POLLENTIA</t>
  </si>
  <si>
    <t>2º GRUPO B</t>
  </si>
  <si>
    <t>SPORTING TC "B"</t>
  </si>
  <si>
    <t>SOMETIMES TC</t>
  </si>
  <si>
    <t>GRUPO C</t>
  </si>
  <si>
    <t>Juegan como local en semifinales los equipos marcados en azul</t>
  </si>
  <si>
    <t>JUNIOR MASCULINO</t>
  </si>
  <si>
    <t>No podrán enfrentarse en semifinales dos equipos del mismo grupo</t>
  </si>
  <si>
    <t>SUB10 MASCULINO</t>
  </si>
  <si>
    <t>MALLORCA TC TEULERA</t>
  </si>
  <si>
    <t>AD SAN CAYETANO "A"</t>
  </si>
  <si>
    <t>J.1 17/18 FEBRERO</t>
  </si>
  <si>
    <t>J.2  9/10 MARZO</t>
  </si>
  <si>
    <t>J.3  30/31 MARZO</t>
  </si>
  <si>
    <t>PLAYAS SANTA PONSA TC</t>
  </si>
  <si>
    <t>SORTEO SUB10M- COPA FTIB</t>
  </si>
  <si>
    <t>AD SAN CAYETANO "B"</t>
  </si>
  <si>
    <t>CT FELANITX "B"</t>
  </si>
  <si>
    <t>CT LLORET</t>
  </si>
  <si>
    <t>CT LA SALLE "B"</t>
  </si>
  <si>
    <t>SORTEO ALEM- COPA FTIB</t>
  </si>
  <si>
    <t>RAFA NADAL CLUB "A"</t>
  </si>
  <si>
    <t>INFM-COPA FTIB</t>
  </si>
  <si>
    <t>COPA FTIB POR EQUIPOS DE MALLORCA JUVENILES 2024</t>
  </si>
  <si>
    <t>OPEN MARRATXÍ "B"</t>
  </si>
  <si>
    <t xml:space="preserve">Se clasifican para semifinales el primero de cada grupo y el mejor segundo. </t>
  </si>
  <si>
    <t>El mejor segundo no podrá enfrentarse en semifinales contra un equipo de su grupo.</t>
  </si>
  <si>
    <t>J.5- 25/26 MAYO</t>
  </si>
  <si>
    <t>J.1 9/10 MARZO</t>
  </si>
  <si>
    <t>J.2  6/7 ABRIL</t>
  </si>
  <si>
    <t>ALEVIN FEMENINO</t>
  </si>
  <si>
    <t>FINAL</t>
  </si>
  <si>
    <t>SUB10 FEMENINO</t>
  </si>
  <si>
    <t>FASE LIGA</t>
  </si>
  <si>
    <t>El primero de grupo será el campeón de la competición</t>
  </si>
  <si>
    <t>INFANTIL FEMENINO</t>
  </si>
  <si>
    <t>JUNIOR FEMENINO</t>
  </si>
  <si>
    <t>J.1- 23/24 MARZO</t>
  </si>
  <si>
    <t>J.2- 13/14 ABRIL</t>
  </si>
  <si>
    <t>J.3- 27/28 ABRIL</t>
  </si>
  <si>
    <t>J.4- 11/12 MAYO</t>
  </si>
  <si>
    <t>J.1 6/7 ABRIL</t>
  </si>
  <si>
    <t>J.2 20/21 ABRIL</t>
  </si>
  <si>
    <t>J.3  4/5 MAYO</t>
  </si>
  <si>
    <t>Un cabeza de serie en cada grupo. El primero de grupo y el mejor segundo pasan a semifinales</t>
  </si>
  <si>
    <t>El equipo marcado en azul jugará como local en semifinales</t>
  </si>
  <si>
    <t>J.3  6/7 ABRIL</t>
  </si>
  <si>
    <t>J.1 10/11 FEBRERO</t>
  </si>
  <si>
    <t>J.2  16/17 MARZO</t>
  </si>
  <si>
    <t>J.3  13/14 ABRIL</t>
  </si>
  <si>
    <t>15-16 jun</t>
  </si>
  <si>
    <t>4-5 may</t>
  </si>
  <si>
    <t>OPEN MARRATXI</t>
  </si>
  <si>
    <t>AD SAN CAYETANO</t>
  </si>
  <si>
    <t>J.1 23/24 MARZO</t>
  </si>
  <si>
    <t xml:space="preserve">GLOBAL TC </t>
  </si>
  <si>
    <t>GLOBAL TC</t>
  </si>
  <si>
    <t>CT LA SALLE "A"</t>
  </si>
  <si>
    <t>W.O</t>
  </si>
  <si>
    <t xml:space="preserve">*El mejor 2º se ha decidido por mejor coeficiente </t>
  </si>
  <si>
    <t>partidos ganados-perdidos</t>
  </si>
  <si>
    <r>
      <rPr>
        <b/>
        <sz val="12"/>
        <color theme="1"/>
        <rFont val="DIN Pro Medium"/>
        <family val="2"/>
      </rPr>
      <t>Campeón:</t>
    </r>
    <r>
      <rPr>
        <sz val="12"/>
        <color theme="1"/>
        <rFont val="DIN Pro Medium"/>
        <family val="2"/>
      </rPr>
      <t xml:space="preserve"> CT Pollentia</t>
    </r>
  </si>
  <si>
    <r>
      <rPr>
        <b/>
        <sz val="12"/>
        <color theme="1"/>
        <rFont val="DIN Pro Medium"/>
        <family val="2"/>
      </rPr>
      <t>Subcampeón:</t>
    </r>
    <r>
      <rPr>
        <sz val="12"/>
        <color theme="1"/>
        <rFont val="DIN Pro Medium"/>
        <family val="2"/>
      </rPr>
      <t xml:space="preserve"> Sometimes TC</t>
    </r>
  </si>
  <si>
    <r>
      <rPr>
        <b/>
        <sz val="12"/>
        <color theme="1"/>
        <rFont val="DIN Pro Medium"/>
        <family val="2"/>
      </rPr>
      <t>Campeonas:</t>
    </r>
    <r>
      <rPr>
        <sz val="12"/>
        <color theme="1"/>
        <rFont val="DIN Pro Medium"/>
        <family val="2"/>
      </rPr>
      <t xml:space="preserve"> </t>
    </r>
  </si>
  <si>
    <r>
      <rPr>
        <b/>
        <sz val="12"/>
        <color theme="1"/>
        <rFont val="DIN Pro Medium"/>
        <family val="2"/>
      </rPr>
      <t>Subcampeonas:</t>
    </r>
    <r>
      <rPr>
        <sz val="12"/>
        <color theme="1"/>
        <rFont val="DIN Pro Medium"/>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</si>
</sst>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1"/>
      <color theme="1"/>
      <name val="Calibri"/>
      <family val="2"/>
      <scheme val="minor"/>
    </font>
    <font>
      <sz val="9"/>
      <name val="Comic Sans MS"/>
      <family val="4"/>
    </font>
    <font>
      <sz val="9"/>
      <name val="DINPro-Bold"/>
      <family val="3"/>
    </font>
    <font>
      <b/>
      <sz val="9"/>
      <name val="DINPro-Bold"/>
      <family val="3"/>
    </font>
    <font>
      <sz val="10"/>
      <name val="Arial"/>
      <family val="2"/>
    </font>
    <font>
      <b/>
      <sz val="10"/>
      <name val="DINPro-Black"/>
      <family val="3"/>
    </font>
    <font>
      <sz val="8"/>
      <name val="DINPro-Bold"/>
      <family val="3"/>
    </font>
    <font>
      <b/>
      <sz val="11"/>
      <color theme="1"/>
      <name val="DINPro-Bold"/>
      <family val="3"/>
    </font>
    <font>
      <sz val="11"/>
      <color theme="1"/>
      <name val="DINPro-Bold"/>
      <family val="3"/>
    </font>
    <font>
      <sz val="10"/>
      <name val="DINPro-Bold"/>
      <family val="3"/>
    </font>
    <font>
      <b/>
      <sz val="11"/>
      <color theme="1"/>
      <name val="DINPro-Regular"/>
      <family val="3"/>
    </font>
    <font>
      <sz val="8"/>
      <color rgb="FFFF0000"/>
      <name val="DINPro-Bold"/>
      <family val="3"/>
    </font>
    <font>
      <b/>
      <sz val="9"/>
      <name val="DINPro-Regular"/>
      <family val="3"/>
    </font>
    <font>
      <u/>
      <sz val="14"/>
      <color theme="1"/>
      <name val="DINPro-Bold"/>
      <family val="3"/>
    </font>
    <font>
      <b/>
      <sz val="9"/>
      <name val="DINPro-Black"/>
      <family val="3"/>
    </font>
    <font>
      <sz val="11"/>
      <name val="DINPro-Bold"/>
      <family val="3"/>
    </font>
    <font>
      <sz val="11"/>
      <name val="Calibri"/>
      <family val="2"/>
      <scheme val="minor"/>
    </font>
    <font>
      <sz val="9"/>
      <name val="DINPro-Regular"/>
      <family val="3"/>
    </font>
    <font>
      <sz val="11"/>
      <name val="DINPro-Regular"/>
      <family val="3"/>
    </font>
    <font>
      <sz val="11"/>
      <color theme="1"/>
      <name val="DINPro-Light"/>
      <family val="3"/>
    </font>
    <font>
      <sz val="11"/>
      <color theme="0"/>
      <name val="Calibri"/>
      <family val="2"/>
      <scheme val="minor"/>
    </font>
    <font>
      <b/>
      <sz val="9"/>
      <color theme="0"/>
      <name val="DINPro-Bold"/>
      <family val="3"/>
    </font>
    <font>
      <sz val="8"/>
      <color theme="0"/>
      <name val="DINPro-Bold"/>
      <family val="3"/>
    </font>
    <font>
      <sz val="9"/>
      <color theme="0"/>
      <name val="DINPro-Bold"/>
      <family val="3"/>
    </font>
    <font>
      <sz val="9"/>
      <color theme="0"/>
      <name val="Comic Sans MS"/>
      <family val="4"/>
    </font>
    <font>
      <sz val="9"/>
      <name val="DIN Pro Light"/>
      <family val="2"/>
    </font>
    <font>
      <b/>
      <sz val="9"/>
      <name val="DIN Pro Light"/>
      <family val="2"/>
    </font>
    <font>
      <sz val="11"/>
      <color rgb="FFFF0000"/>
      <name val="DIN Pro Regular"/>
      <family val="2"/>
    </font>
    <font>
      <b/>
      <sz val="8"/>
      <name val="DIN Pro Bold"/>
      <family val="2"/>
    </font>
    <font>
      <sz val="9"/>
      <name val="DIN Pro Black"/>
      <family val="2"/>
    </font>
    <font>
      <b/>
      <sz val="9"/>
      <name val="DIN Pro Black"/>
      <family val="2"/>
    </font>
    <font>
      <sz val="10"/>
      <color theme="1"/>
      <name val="Calibri"/>
      <family val="2"/>
      <scheme val="minor"/>
    </font>
    <font>
      <b/>
      <sz val="11"/>
      <color theme="1"/>
      <name val="DIN Pro Regular"/>
      <family val="2"/>
    </font>
    <font>
      <sz val="11"/>
      <color theme="1"/>
      <name val="DIN Pro Regular"/>
      <family val="2"/>
    </font>
    <font>
      <sz val="11"/>
      <color theme="1"/>
      <name val="DIN Pro Light"/>
      <family val="2"/>
    </font>
    <font>
      <b/>
      <sz val="10"/>
      <name val="DIN Pro Regular"/>
      <family val="2"/>
    </font>
    <font>
      <sz val="10"/>
      <name val="DINPro-Light"/>
      <family val="3"/>
    </font>
    <font>
      <sz val="10"/>
      <color theme="1"/>
      <name val="DINPro-Light"/>
      <family val="3"/>
    </font>
    <font>
      <b/>
      <sz val="12"/>
      <color theme="1"/>
      <name val="Calibri"/>
      <family val="2"/>
      <scheme val="minor"/>
    </font>
    <font>
      <strike/>
      <sz val="8"/>
      <color rgb="FFFF0000"/>
      <name val="DINPro-Bold"/>
      <family val="3"/>
    </font>
    <font>
      <sz val="9"/>
      <color indexed="81"/>
      <name val="Tahoma"/>
      <family val="2"/>
    </font>
    <font>
      <b/>
      <sz val="9"/>
      <color indexed="81"/>
      <name val="Tahoma"/>
      <family val="2"/>
    </font>
    <font>
      <sz val="11"/>
      <color theme="1"/>
      <name val="DIN Pro Bold"/>
      <family val="2"/>
    </font>
    <font>
      <sz val="10"/>
      <color rgb="FF0070C0"/>
      <name val="DINPro-Light"/>
      <family val="3"/>
    </font>
    <font>
      <sz val="10"/>
      <color rgb="FFFF0000"/>
      <name val="DIN Pro Regular"/>
      <family val="2"/>
    </font>
    <font>
      <i/>
      <sz val="11"/>
      <color rgb="FF0070C0"/>
      <name val="DIN Pro Medium"/>
      <family val="2"/>
    </font>
    <font>
      <b/>
      <sz val="10"/>
      <name val="DINPro-Regular"/>
      <family val="3"/>
    </font>
    <font>
      <sz val="10"/>
      <color theme="1"/>
      <name val="DIN Pro Light"/>
      <family val="2"/>
    </font>
    <font>
      <b/>
      <sz val="10"/>
      <color theme="1"/>
      <name val="DIN Pro Regular"/>
      <family val="2"/>
    </font>
    <font>
      <sz val="12"/>
      <color theme="1"/>
      <name val="DIN Pro Medium"/>
      <family val="2"/>
    </font>
    <font>
      <b/>
      <sz val="12"/>
      <color theme="1"/>
      <name val="DIN Pro Medium"/>
      <family val="2"/>
    </font>
    <font>
      <sz val="1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3" tint="0.79998168889431442"/>
        <bgColor indexed="64"/>
      </patternFill>
    </fill>
  </fills>
  <borders count="37">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182">
    <xf numFmtId="0" fontId="0" fillId="0" borderId="0" xfId="0"/>
    <xf numFmtId="0" fontId="5" fillId="2" borderId="1" xfId="0" applyFont="1" applyFill="1" applyBorder="1" applyAlignment="1">
      <alignment horizontal="center" vertical="center"/>
    </xf>
    <xf numFmtId="0" fontId="6" fillId="0" borderId="11" xfId="1" applyFont="1" applyBorder="1" applyAlignment="1">
      <alignment vertical="center"/>
    </xf>
    <xf numFmtId="0" fontId="6" fillId="0" borderId="7" xfId="1" applyFont="1" applyBorder="1" applyAlignment="1">
      <alignment vertical="center"/>
    </xf>
    <xf numFmtId="0" fontId="1" fillId="0" borderId="7" xfId="1" applyFont="1" applyBorder="1" applyAlignment="1">
      <alignment horizontal="center" vertical="center"/>
    </xf>
    <xf numFmtId="0" fontId="5" fillId="2" borderId="0" xfId="1" applyFont="1" applyFill="1" applyAlignment="1">
      <alignment horizontal="left" vertical="center"/>
    </xf>
    <xf numFmtId="0" fontId="1" fillId="0" borderId="0" xfId="1" applyFont="1" applyAlignment="1">
      <alignment vertical="center"/>
    </xf>
    <xf numFmtId="0" fontId="0" fillId="0" borderId="0" xfId="0" applyAlignment="1">
      <alignment vertical="center"/>
    </xf>
    <xf numFmtId="0" fontId="6" fillId="0" borderId="12" xfId="1" applyFont="1" applyBorder="1" applyAlignment="1">
      <alignment vertical="center"/>
    </xf>
    <xf numFmtId="0" fontId="0" fillId="2" borderId="0" xfId="0" applyFill="1"/>
    <xf numFmtId="0" fontId="1" fillId="0" borderId="0" xfId="0" applyFont="1" applyAlignment="1">
      <alignment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8" xfId="0" applyFont="1" applyFill="1" applyBorder="1" applyAlignment="1">
      <alignment horizontal="center" vertical="center"/>
    </xf>
    <xf numFmtId="0" fontId="6" fillId="2" borderId="7" xfId="1" applyFont="1" applyFill="1" applyBorder="1" applyAlignment="1">
      <alignment vertical="center"/>
    </xf>
    <xf numFmtId="0" fontId="2" fillId="2" borderId="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6" fillId="2" borderId="0" xfId="1" applyFont="1" applyFill="1" applyAlignment="1">
      <alignment vertical="center"/>
    </xf>
    <xf numFmtId="0" fontId="2" fillId="2" borderId="15" xfId="0" applyFont="1" applyFill="1" applyBorder="1" applyAlignment="1">
      <alignment horizontal="center" vertical="center"/>
    </xf>
    <xf numFmtId="0" fontId="2" fillId="2" borderId="22" xfId="0" applyFont="1" applyFill="1" applyBorder="1" applyAlignment="1">
      <alignment horizontal="center" vertical="center"/>
    </xf>
    <xf numFmtId="0" fontId="0" fillId="2" borderId="0" xfId="0" applyFill="1" applyAlignment="1">
      <alignment vertical="center"/>
    </xf>
    <xf numFmtId="0" fontId="7" fillId="2" borderId="0" xfId="0" applyFont="1" applyFill="1"/>
    <xf numFmtId="0" fontId="8" fillId="2" borderId="0" xfId="0" applyFont="1" applyFill="1"/>
    <xf numFmtId="0" fontId="9" fillId="2" borderId="0" xfId="0" applyFont="1" applyFill="1" applyAlignment="1">
      <alignment vertical="center"/>
    </xf>
    <xf numFmtId="0" fontId="7" fillId="2" borderId="0" xfId="0" applyFont="1" applyFill="1" applyAlignment="1">
      <alignment horizontal="center" vertical="center"/>
    </xf>
    <xf numFmtId="0" fontId="1" fillId="2" borderId="7" xfId="1" applyFont="1" applyFill="1" applyBorder="1" applyAlignment="1">
      <alignment horizontal="center" vertical="center"/>
    </xf>
    <xf numFmtId="0" fontId="6" fillId="2" borderId="11" xfId="1" applyFont="1" applyFill="1" applyBorder="1" applyAlignment="1">
      <alignment vertical="center"/>
    </xf>
    <xf numFmtId="0" fontId="11" fillId="2" borderId="11" xfId="1" applyFont="1" applyFill="1" applyBorder="1" applyAlignment="1">
      <alignment horizontal="right" vertical="center"/>
    </xf>
    <xf numFmtId="0" fontId="11" fillId="2" borderId="11" xfId="1" applyFont="1" applyFill="1" applyBorder="1" applyAlignment="1">
      <alignment horizontal="left" vertical="center"/>
    </xf>
    <xf numFmtId="0" fontId="11" fillId="2" borderId="7" xfId="1" applyFont="1" applyFill="1" applyBorder="1" applyAlignment="1">
      <alignment horizontal="left" vertical="center"/>
    </xf>
    <xf numFmtId="0" fontId="16" fillId="2" borderId="0" xfId="0" applyFont="1" applyFill="1" applyAlignment="1">
      <alignment vertical="center"/>
    </xf>
    <xf numFmtId="0" fontId="17" fillId="2" borderId="0" xfId="0" applyFont="1" applyFill="1" applyAlignment="1">
      <alignment horizontal="left" vertical="center"/>
    </xf>
    <xf numFmtId="0" fontId="15" fillId="2" borderId="0" xfId="0" applyFont="1" applyFill="1" applyAlignment="1">
      <alignment vertical="center"/>
    </xf>
    <xf numFmtId="0" fontId="1" fillId="2" borderId="0" xfId="1" applyFont="1" applyFill="1" applyAlignment="1">
      <alignment vertical="center"/>
    </xf>
    <xf numFmtId="0" fontId="1" fillId="2" borderId="0" xfId="1" applyFont="1" applyFill="1" applyAlignment="1">
      <alignment horizontal="center" vertical="center"/>
    </xf>
    <xf numFmtId="0" fontId="13" fillId="2" borderId="0" xfId="0" applyFont="1" applyFill="1"/>
    <xf numFmtId="0" fontId="15" fillId="2" borderId="0" xfId="0" applyFont="1" applyFill="1"/>
    <xf numFmtId="0" fontId="0" fillId="2" borderId="25" xfId="0" applyFill="1" applyBorder="1"/>
    <xf numFmtId="0" fontId="18" fillId="2" borderId="0" xfId="0" applyFont="1" applyFill="1"/>
    <xf numFmtId="0" fontId="1" fillId="2" borderId="0" xfId="0" applyFont="1" applyFill="1" applyAlignment="1">
      <alignment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0" fillId="2" borderId="0" xfId="0" applyFill="1" applyAlignment="1">
      <alignment horizontal="center" vertical="center"/>
    </xf>
    <xf numFmtId="0" fontId="6" fillId="2" borderId="0" xfId="1" applyFont="1" applyFill="1" applyAlignment="1">
      <alignment horizontal="left" vertical="center"/>
    </xf>
    <xf numFmtId="0" fontId="6" fillId="2" borderId="0" xfId="0" applyFont="1" applyFill="1" applyAlignment="1">
      <alignment vertical="center"/>
    </xf>
    <xf numFmtId="0" fontId="10" fillId="3" borderId="0" xfId="0" applyFont="1" applyFill="1" applyAlignment="1">
      <alignment horizontal="center" vertical="center"/>
    </xf>
    <xf numFmtId="0" fontId="3" fillId="3" borderId="4" xfId="0" applyFont="1" applyFill="1" applyBorder="1" applyAlignment="1">
      <alignment horizontal="center" vertical="center"/>
    </xf>
    <xf numFmtId="0" fontId="6" fillId="3" borderId="5" xfId="0" applyFont="1" applyFill="1" applyBorder="1" applyAlignment="1">
      <alignment vertical="center"/>
    </xf>
    <xf numFmtId="0" fontId="3" fillId="3" borderId="6" xfId="0" applyFont="1" applyFill="1" applyBorder="1" applyAlignment="1">
      <alignment horizontal="center" vertical="center"/>
    </xf>
    <xf numFmtId="0" fontId="6" fillId="3" borderId="7" xfId="0" applyFont="1" applyFill="1" applyBorder="1" applyAlignment="1">
      <alignment vertical="center"/>
    </xf>
    <xf numFmtId="0" fontId="3" fillId="3" borderId="8" xfId="0" applyFont="1" applyFill="1" applyBorder="1" applyAlignment="1">
      <alignment horizontal="center" vertical="center"/>
    </xf>
    <xf numFmtId="0" fontId="6" fillId="3" borderId="20" xfId="0" applyFont="1" applyFill="1" applyBorder="1" applyAlignment="1">
      <alignment vertical="center"/>
    </xf>
    <xf numFmtId="0" fontId="14" fillId="3" borderId="14"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3" fillId="3" borderId="16" xfId="0" applyFont="1" applyFill="1" applyBorder="1" applyAlignment="1">
      <alignment horizontal="center" vertical="center"/>
    </xf>
    <xf numFmtId="0" fontId="5" fillId="3" borderId="9" xfId="1" applyFont="1" applyFill="1" applyBorder="1" applyAlignment="1">
      <alignment horizontal="left" vertical="center"/>
    </xf>
    <xf numFmtId="0" fontId="5" fillId="3" borderId="10" xfId="1" applyFont="1" applyFill="1" applyBorder="1" applyAlignment="1">
      <alignment horizontal="left" vertical="center"/>
    </xf>
    <xf numFmtId="0" fontId="0" fillId="2" borderId="10" xfId="0" applyFill="1" applyBorder="1"/>
    <xf numFmtId="0" fontId="0" fillId="2" borderId="23" xfId="0" applyFill="1" applyBorder="1"/>
    <xf numFmtId="0" fontId="0" fillId="2" borderId="26" xfId="0" applyFill="1" applyBorder="1"/>
    <xf numFmtId="0" fontId="7" fillId="3" borderId="0" xfId="0" applyFont="1" applyFill="1" applyAlignment="1">
      <alignment horizontal="center" vertical="center"/>
    </xf>
    <xf numFmtId="0" fontId="6" fillId="0" borderId="0" xfId="1" applyFont="1" applyAlignment="1">
      <alignment vertical="center"/>
    </xf>
    <xf numFmtId="0" fontId="11" fillId="2" borderId="0" xfId="1" applyFont="1" applyFill="1" applyAlignment="1">
      <alignment horizontal="right" vertical="center"/>
    </xf>
    <xf numFmtId="0" fontId="21" fillId="2" borderId="0" xfId="0" applyFont="1" applyFill="1" applyAlignment="1">
      <alignment horizontal="center" vertical="center"/>
    </xf>
    <xf numFmtId="0" fontId="22" fillId="2" borderId="0" xfId="0" applyFont="1" applyFill="1" applyAlignment="1">
      <alignment horizontal="left" vertical="center"/>
    </xf>
    <xf numFmtId="0" fontId="23" fillId="2" borderId="0" xfId="0" applyFont="1" applyFill="1" applyAlignment="1">
      <alignment horizontal="center" vertical="center"/>
    </xf>
    <xf numFmtId="0" fontId="22" fillId="2" borderId="0" xfId="1" applyFont="1" applyFill="1" applyAlignment="1">
      <alignment vertical="center"/>
    </xf>
    <xf numFmtId="0" fontId="24" fillId="2" borderId="0" xfId="1" applyFont="1" applyFill="1" applyAlignment="1">
      <alignment horizontal="center" vertical="center"/>
    </xf>
    <xf numFmtId="0" fontId="20" fillId="2" borderId="0" xfId="0" applyFont="1" applyFill="1" applyAlignment="1">
      <alignment vertical="center"/>
    </xf>
    <xf numFmtId="0" fontId="22" fillId="2" borderId="0" xfId="1" applyFont="1" applyFill="1" applyAlignment="1">
      <alignment horizontal="left" vertical="center"/>
    </xf>
    <xf numFmtId="0" fontId="19" fillId="0" borderId="0" xfId="0" applyFont="1" applyAlignment="1">
      <alignment horizontal="left" vertical="center"/>
    </xf>
    <xf numFmtId="0" fontId="12" fillId="2" borderId="0" xfId="0" applyFont="1" applyFill="1" applyAlignment="1">
      <alignment vertical="top" wrapText="1"/>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0" xfId="0" applyFont="1" applyFill="1" applyBorder="1" applyAlignment="1">
      <alignment horizontal="center" vertical="center"/>
    </xf>
    <xf numFmtId="0" fontId="25" fillId="2" borderId="0" xfId="0" applyFont="1" applyFill="1" applyAlignment="1">
      <alignment horizontal="left" vertical="center"/>
    </xf>
    <xf numFmtId="0" fontId="11" fillId="0" borderId="7" xfId="1" applyFont="1" applyBorder="1" applyAlignment="1">
      <alignment vertical="center"/>
    </xf>
    <xf numFmtId="0" fontId="11" fillId="2" borderId="11" xfId="1" applyFont="1" applyFill="1" applyBorder="1" applyAlignment="1">
      <alignment vertical="center"/>
    </xf>
    <xf numFmtId="0" fontId="6" fillId="3" borderId="27" xfId="0" applyFont="1" applyFill="1" applyBorder="1" applyAlignment="1">
      <alignment vertical="center"/>
    </xf>
    <xf numFmtId="0" fontId="6" fillId="3" borderId="19" xfId="0" applyFont="1" applyFill="1" applyBorder="1" applyAlignment="1">
      <alignment vertical="center"/>
    </xf>
    <xf numFmtId="0" fontId="14" fillId="3" borderId="28"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11" fillId="2" borderId="0" xfId="0" applyFont="1" applyFill="1" applyAlignment="1">
      <alignment horizontal="left" vertical="center"/>
    </xf>
    <xf numFmtId="0" fontId="28" fillId="3" borderId="20" xfId="0" applyFont="1" applyFill="1" applyBorder="1" applyAlignment="1">
      <alignment vertical="center"/>
    </xf>
    <xf numFmtId="0" fontId="11" fillId="2" borderId="0" xfId="0" applyFont="1" applyFill="1" applyAlignment="1">
      <alignment vertical="center"/>
    </xf>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20" xfId="0" applyFont="1" applyFill="1" applyBorder="1" applyAlignment="1">
      <alignment horizontal="center" vertical="center"/>
    </xf>
    <xf numFmtId="0" fontId="29" fillId="3" borderId="31" xfId="0" applyFont="1" applyFill="1" applyBorder="1" applyAlignment="1">
      <alignment horizontal="center" vertical="center"/>
    </xf>
    <xf numFmtId="0" fontId="29" fillId="3" borderId="7" xfId="0" applyFont="1" applyFill="1" applyBorder="1" applyAlignment="1">
      <alignment horizontal="center" vertical="center"/>
    </xf>
    <xf numFmtId="0" fontId="30" fillId="3" borderId="20" xfId="0" applyFont="1" applyFill="1" applyBorder="1" applyAlignment="1">
      <alignment horizontal="center" vertical="center"/>
    </xf>
    <xf numFmtId="0" fontId="2"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3"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22" fillId="2" borderId="0" xfId="0" applyFont="1" applyFill="1" applyAlignment="1">
      <alignment vertical="center"/>
    </xf>
    <xf numFmtId="0" fontId="6" fillId="3" borderId="21" xfId="0" applyFont="1" applyFill="1" applyBorder="1" applyAlignment="1">
      <alignment vertical="center"/>
    </xf>
    <xf numFmtId="0" fontId="31" fillId="0" borderId="0" xfId="0" applyFont="1" applyAlignment="1">
      <alignment vertical="center"/>
    </xf>
    <xf numFmtId="0" fontId="1" fillId="3" borderId="7" xfId="1" applyFont="1" applyFill="1" applyBorder="1" applyAlignment="1">
      <alignment horizontal="center" vertical="center"/>
    </xf>
    <xf numFmtId="0" fontId="33" fillId="2" borderId="0" xfId="0" applyFont="1" applyFill="1"/>
    <xf numFmtId="0" fontId="34" fillId="2" borderId="0" xfId="0" applyFont="1" applyFill="1"/>
    <xf numFmtId="0" fontId="0" fillId="3" borderId="0" xfId="0" applyFill="1"/>
    <xf numFmtId="0" fontId="11" fillId="2" borderId="0" xfId="1" applyFont="1" applyFill="1" applyAlignment="1">
      <alignment vertical="center"/>
    </xf>
    <xf numFmtId="0" fontId="19" fillId="2" borderId="0" xfId="0" applyFont="1" applyFill="1" applyAlignment="1">
      <alignment horizontal="left" vertical="center"/>
    </xf>
    <xf numFmtId="0" fontId="32" fillId="3" borderId="0" xfId="0" applyFont="1" applyFill="1" applyAlignment="1">
      <alignment horizontal="center" vertical="center"/>
    </xf>
    <xf numFmtId="0" fontId="7" fillId="3" borderId="0" xfId="0" applyFont="1" applyFill="1" applyAlignment="1">
      <alignment horizontal="left" vertical="center"/>
    </xf>
    <xf numFmtId="0" fontId="36" fillId="2" borderId="26" xfId="0" applyFont="1" applyFill="1" applyBorder="1"/>
    <xf numFmtId="0" fontId="37" fillId="2" borderId="23" xfId="0" applyFont="1" applyFill="1" applyBorder="1"/>
    <xf numFmtId="0" fontId="31" fillId="2" borderId="0" xfId="0" applyFont="1" applyFill="1" applyAlignment="1">
      <alignment vertical="center"/>
    </xf>
    <xf numFmtId="0" fontId="16" fillId="0" borderId="0" xfId="0" applyFont="1" applyAlignment="1">
      <alignment vertical="center"/>
    </xf>
    <xf numFmtId="0" fontId="38" fillId="0" borderId="0" xfId="0" applyFont="1"/>
    <xf numFmtId="0" fontId="9" fillId="2" borderId="0" xfId="0" applyFont="1" applyFill="1" applyAlignment="1">
      <alignment vertical="top"/>
    </xf>
    <xf numFmtId="0" fontId="5" fillId="3" borderId="11" xfId="1" applyFont="1" applyFill="1" applyBorder="1" applyAlignment="1">
      <alignment horizontal="left" vertical="center"/>
    </xf>
    <xf numFmtId="0" fontId="5" fillId="3" borderId="36" xfId="1" applyFont="1" applyFill="1" applyBorder="1" applyAlignment="1">
      <alignment horizontal="left" vertical="center"/>
    </xf>
    <xf numFmtId="0" fontId="0" fillId="2" borderId="24" xfId="0" applyFill="1" applyBorder="1"/>
    <xf numFmtId="0" fontId="39" fillId="3" borderId="7" xfId="0" applyFont="1" applyFill="1" applyBorder="1" applyAlignment="1">
      <alignment vertical="center"/>
    </xf>
    <xf numFmtId="0" fontId="6" fillId="4" borderId="7" xfId="0" applyFont="1" applyFill="1" applyBorder="1" applyAlignment="1">
      <alignment vertical="center"/>
    </xf>
    <xf numFmtId="0" fontId="39" fillId="3" borderId="31" xfId="0" applyFont="1" applyFill="1" applyBorder="1" applyAlignment="1">
      <alignment vertical="center"/>
    </xf>
    <xf numFmtId="0" fontId="42" fillId="2" borderId="0" xfId="0" applyFont="1" applyFill="1"/>
    <xf numFmtId="0" fontId="42" fillId="2" borderId="23" xfId="0" applyFont="1" applyFill="1" applyBorder="1"/>
    <xf numFmtId="0" fontId="35" fillId="2" borderId="0" xfId="0" applyFont="1" applyFill="1" applyAlignment="1">
      <alignment horizontal="center" vertical="center" wrapText="1"/>
    </xf>
    <xf numFmtId="0" fontId="27" fillId="2" borderId="24" xfId="0" applyFont="1" applyFill="1" applyBorder="1" applyAlignment="1">
      <alignment horizontal="center"/>
    </xf>
    <xf numFmtId="0" fontId="35" fillId="3" borderId="0" xfId="0" applyFont="1" applyFill="1" applyAlignment="1">
      <alignment horizontal="center" vertical="center" wrapText="1"/>
    </xf>
    <xf numFmtId="49" fontId="27" fillId="2" borderId="24" xfId="0" applyNumberFormat="1" applyFont="1" applyFill="1" applyBorder="1" applyAlignment="1">
      <alignment horizontal="center"/>
    </xf>
    <xf numFmtId="16" fontId="27" fillId="2" borderId="9" xfId="0" applyNumberFormat="1" applyFont="1" applyFill="1" applyBorder="1" applyAlignment="1">
      <alignment horizontal="center"/>
    </xf>
    <xf numFmtId="0" fontId="43" fillId="2" borderId="23" xfId="0" applyFont="1" applyFill="1" applyBorder="1"/>
    <xf numFmtId="0" fontId="31" fillId="2" borderId="0" xfId="0" applyFont="1" applyFill="1"/>
    <xf numFmtId="0" fontId="37" fillId="2" borderId="10" xfId="0" applyFont="1" applyFill="1" applyBorder="1"/>
    <xf numFmtId="0" fontId="37" fillId="2" borderId="25" xfId="0" applyFont="1" applyFill="1" applyBorder="1"/>
    <xf numFmtId="49" fontId="44" fillId="2" borderId="9" xfId="0" applyNumberFormat="1" applyFont="1" applyFill="1" applyBorder="1" applyAlignment="1">
      <alignment horizontal="center"/>
    </xf>
    <xf numFmtId="49" fontId="44" fillId="2" borderId="24" xfId="0" applyNumberFormat="1" applyFont="1" applyFill="1" applyBorder="1" applyAlignment="1">
      <alignment horizontal="center"/>
    </xf>
    <xf numFmtId="49" fontId="44" fillId="2" borderId="10" xfId="0" applyNumberFormat="1" applyFont="1" applyFill="1" applyBorder="1" applyAlignment="1">
      <alignment horizontal="center"/>
    </xf>
    <xf numFmtId="0" fontId="31" fillId="2" borderId="25" xfId="0" applyFont="1" applyFill="1" applyBorder="1"/>
    <xf numFmtId="0" fontId="37" fillId="2" borderId="0" xfId="0" applyFont="1" applyFill="1"/>
    <xf numFmtId="0" fontId="31" fillId="2" borderId="23" xfId="0" applyFont="1" applyFill="1" applyBorder="1"/>
    <xf numFmtId="16" fontId="44" fillId="2" borderId="24" xfId="0" applyNumberFormat="1" applyFont="1" applyFill="1" applyBorder="1" applyAlignment="1">
      <alignment horizontal="center"/>
    </xf>
    <xf numFmtId="0" fontId="44" fillId="2" borderId="24" xfId="0" applyFont="1" applyFill="1" applyBorder="1" applyAlignment="1">
      <alignment horizontal="center"/>
    </xf>
    <xf numFmtId="0" fontId="31" fillId="2" borderId="26" xfId="0" applyFont="1" applyFill="1" applyBorder="1"/>
    <xf numFmtId="0" fontId="43" fillId="2" borderId="26" xfId="0" applyFont="1" applyFill="1" applyBorder="1"/>
    <xf numFmtId="0" fontId="45" fillId="2" borderId="0" xfId="0" applyFont="1" applyFill="1" applyAlignment="1">
      <alignment vertical="center"/>
    </xf>
    <xf numFmtId="0" fontId="11" fillId="0" borderId="0" xfId="1" applyFont="1" applyBorder="1" applyAlignment="1">
      <alignment vertical="center"/>
    </xf>
    <xf numFmtId="0" fontId="6" fillId="2" borderId="0" xfId="1" applyFont="1" applyFill="1" applyBorder="1" applyAlignment="1">
      <alignment vertical="center"/>
    </xf>
    <xf numFmtId="0" fontId="6" fillId="0" borderId="0" xfId="1" applyFont="1" applyBorder="1" applyAlignment="1">
      <alignment vertical="center"/>
    </xf>
    <xf numFmtId="0" fontId="1" fillId="3" borderId="0" xfId="1" applyFont="1" applyFill="1" applyBorder="1" applyAlignment="1">
      <alignment horizontal="center" vertical="center"/>
    </xf>
    <xf numFmtId="0" fontId="45" fillId="5" borderId="0" xfId="0" applyFont="1" applyFill="1" applyAlignment="1">
      <alignment vertical="center"/>
    </xf>
    <xf numFmtId="0" fontId="0" fillId="5" borderId="0" xfId="0" applyFill="1" applyAlignment="1">
      <alignment vertical="center"/>
    </xf>
    <xf numFmtId="0" fontId="6" fillId="5" borderId="20" xfId="0" applyFont="1" applyFill="1" applyBorder="1" applyAlignment="1">
      <alignment vertical="center"/>
    </xf>
    <xf numFmtId="0" fontId="36" fillId="2" borderId="23" xfId="0" applyFont="1" applyFill="1" applyBorder="1"/>
    <xf numFmtId="0" fontId="6" fillId="6" borderId="5" xfId="0" applyFont="1" applyFill="1" applyBorder="1" applyAlignment="1">
      <alignment vertical="center"/>
    </xf>
    <xf numFmtId="0" fontId="6" fillId="4" borderId="27" xfId="0" applyFont="1" applyFill="1" applyBorder="1" applyAlignment="1">
      <alignment vertical="center"/>
    </xf>
    <xf numFmtId="0" fontId="6" fillId="4" borderId="19" xfId="0" applyFont="1" applyFill="1" applyBorder="1" applyAlignment="1">
      <alignment vertical="center"/>
    </xf>
    <xf numFmtId="0" fontId="46" fillId="2" borderId="0" xfId="0" applyFont="1" applyFill="1" applyAlignment="1">
      <alignment vertical="top" wrapText="1"/>
    </xf>
    <xf numFmtId="0" fontId="47" fillId="2" borderId="0" xfId="0" applyFont="1" applyFill="1"/>
    <xf numFmtId="0" fontId="37" fillId="2" borderId="26" xfId="0" applyFont="1" applyFill="1" applyBorder="1"/>
    <xf numFmtId="0" fontId="48" fillId="2" borderId="35" xfId="0" applyFont="1" applyFill="1" applyBorder="1" applyAlignment="1">
      <alignment horizontal="center"/>
    </xf>
    <xf numFmtId="0" fontId="48" fillId="2" borderId="23" xfId="0" applyFont="1" applyFill="1" applyBorder="1" applyAlignment="1">
      <alignment horizontal="center"/>
    </xf>
    <xf numFmtId="0" fontId="47" fillId="2" borderId="23" xfId="0" applyFont="1" applyFill="1" applyBorder="1"/>
    <xf numFmtId="0" fontId="45" fillId="0" borderId="0" xfId="0" applyFont="1" applyFill="1" applyAlignment="1">
      <alignment vertical="center"/>
    </xf>
    <xf numFmtId="0" fontId="6" fillId="5" borderId="27" xfId="0" applyFont="1" applyFill="1" applyBorder="1" applyAlignment="1">
      <alignment vertical="center"/>
    </xf>
    <xf numFmtId="0" fontId="31" fillId="2" borderId="0" xfId="0" applyFont="1" applyFill="1" applyAlignment="1">
      <alignment horizontal="center"/>
    </xf>
    <xf numFmtId="0" fontId="44" fillId="2" borderId="9" xfId="0" applyFont="1" applyFill="1" applyBorder="1" applyAlignment="1">
      <alignment horizontal="center"/>
    </xf>
    <xf numFmtId="0" fontId="44" fillId="2" borderId="10" xfId="0" applyFont="1" applyFill="1" applyBorder="1" applyAlignment="1">
      <alignment horizontal="center"/>
    </xf>
    <xf numFmtId="0" fontId="0" fillId="0" borderId="35" xfId="0" applyBorder="1" applyAlignment="1">
      <alignment horizontal="center"/>
    </xf>
    <xf numFmtId="0" fontId="0" fillId="0" borderId="23" xfId="0" applyBorder="1" applyAlignment="1">
      <alignment horizontal="center"/>
    </xf>
    <xf numFmtId="0" fontId="0" fillId="0" borderId="26" xfId="0" applyBorder="1" applyAlignment="1">
      <alignment horizontal="center"/>
    </xf>
    <xf numFmtId="0" fontId="31" fillId="2" borderId="35" xfId="0" applyFont="1" applyFill="1" applyBorder="1" applyAlignment="1">
      <alignment horizontal="center"/>
    </xf>
    <xf numFmtId="0" fontId="31" fillId="2" borderId="23" xfId="0" applyFont="1" applyFill="1" applyBorder="1" applyAlignment="1">
      <alignment horizontal="center"/>
    </xf>
    <xf numFmtId="0" fontId="31" fillId="2" borderId="0" xfId="0" applyFont="1" applyFill="1" applyBorder="1"/>
    <xf numFmtId="0" fontId="6" fillId="5" borderId="7" xfId="0" applyFont="1" applyFill="1" applyBorder="1" applyAlignment="1">
      <alignment vertical="center"/>
    </xf>
    <xf numFmtId="0" fontId="49" fillId="2" borderId="0" xfId="0" applyFont="1" applyFill="1" applyAlignment="1">
      <alignment vertical="center"/>
    </xf>
    <xf numFmtId="0" fontId="51" fillId="0" borderId="0" xfId="0" applyFont="1"/>
  </cellXfs>
  <cellStyles count="2">
    <cellStyle name="Normal" xfId="0" builtinId="0"/>
    <cellStyle name="Normal 2" xfId="1" xr:uid="{00000000-0005-0000-0000-000001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57150</xdr:colOff>
      <xdr:row>0</xdr:row>
      <xdr:rowOff>85725</xdr:rowOff>
    </xdr:from>
    <xdr:to>
      <xdr:col>18</xdr:col>
      <xdr:colOff>1156754</xdr:colOff>
      <xdr:row>4</xdr:row>
      <xdr:rowOff>59086</xdr:rowOff>
    </xdr:to>
    <xdr:pic>
      <xdr:nvPicPr>
        <xdr:cNvPr id="5" name="0 Imagen">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429375" y="85725"/>
          <a:ext cx="5100104" cy="640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187037</xdr:colOff>
      <xdr:row>0</xdr:row>
      <xdr:rowOff>57150</xdr:rowOff>
    </xdr:from>
    <xdr:to>
      <xdr:col>16</xdr:col>
      <xdr:colOff>201757</xdr:colOff>
      <xdr:row>4</xdr:row>
      <xdr:rowOff>112063</xdr:rowOff>
    </xdr:to>
    <xdr:pic>
      <xdr:nvPicPr>
        <xdr:cNvPr id="2" name="0 Imagen">
          <a:extLst>
            <a:ext uri="{FF2B5EF4-FFF2-40B4-BE49-F238E27FC236}">
              <a16:creationId xmlns:a16="http://schemas.microsoft.com/office/drawing/2014/main" id="{6DA2FB9F-5BE2-45AA-B163-CCC10AD49B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6568787" y="57150"/>
          <a:ext cx="2224520" cy="816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206087</xdr:colOff>
      <xdr:row>17</xdr:row>
      <xdr:rowOff>161925</xdr:rowOff>
    </xdr:from>
    <xdr:to>
      <xdr:col>3</xdr:col>
      <xdr:colOff>727452</xdr:colOff>
      <xdr:row>21</xdr:row>
      <xdr:rowOff>47625</xdr:rowOff>
    </xdr:to>
    <xdr:pic>
      <xdr:nvPicPr>
        <xdr:cNvPr id="3" name="0 Imagen">
          <a:extLst>
            <a:ext uri="{FF2B5EF4-FFF2-40B4-BE49-F238E27FC236}">
              <a16:creationId xmlns:a16="http://schemas.microsoft.com/office/drawing/2014/main" id="{967D727F-E11E-43A8-895D-BD31508DFAA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45946"/>
        <a:stretch>
          <a:fillRect/>
        </a:stretch>
      </xdr:blipFill>
      <xdr:spPr bwMode="auto">
        <a:xfrm>
          <a:off x="453737" y="3200400"/>
          <a:ext cx="226444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244187</xdr:colOff>
      <xdr:row>18</xdr:row>
      <xdr:rowOff>168851</xdr:rowOff>
    </xdr:from>
    <xdr:to>
      <xdr:col>3</xdr:col>
      <xdr:colOff>220807</xdr:colOff>
      <xdr:row>22</xdr:row>
      <xdr:rowOff>80889</xdr:rowOff>
    </xdr:to>
    <xdr:pic>
      <xdr:nvPicPr>
        <xdr:cNvPr id="2" name="0 Imagen">
          <a:extLst>
            <a:ext uri="{FF2B5EF4-FFF2-40B4-BE49-F238E27FC236}">
              <a16:creationId xmlns:a16="http://schemas.microsoft.com/office/drawing/2014/main" id="{44AE7A60-9A74-4418-B6F4-AF22E66E6C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491837" y="3435926"/>
          <a:ext cx="2224520" cy="67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15587</xdr:colOff>
      <xdr:row>33</xdr:row>
      <xdr:rowOff>66675</xdr:rowOff>
    </xdr:from>
    <xdr:to>
      <xdr:col>16</xdr:col>
      <xdr:colOff>220807</xdr:colOff>
      <xdr:row>37</xdr:row>
      <xdr:rowOff>131113</xdr:rowOff>
    </xdr:to>
    <xdr:pic>
      <xdr:nvPicPr>
        <xdr:cNvPr id="8" name="0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6759287" y="6391275"/>
          <a:ext cx="2214995" cy="67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187037</xdr:colOff>
      <xdr:row>0</xdr:row>
      <xdr:rowOff>57150</xdr:rowOff>
    </xdr:from>
    <xdr:to>
      <xdr:col>16</xdr:col>
      <xdr:colOff>201757</xdr:colOff>
      <xdr:row>5</xdr:row>
      <xdr:rowOff>131113</xdr:rowOff>
    </xdr:to>
    <xdr:pic>
      <xdr:nvPicPr>
        <xdr:cNvPr id="7" name="0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6759287" y="57150"/>
          <a:ext cx="2224520" cy="921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206087</xdr:colOff>
      <xdr:row>17</xdr:row>
      <xdr:rowOff>161925</xdr:rowOff>
    </xdr:from>
    <xdr:to>
      <xdr:col>3</xdr:col>
      <xdr:colOff>565527</xdr:colOff>
      <xdr:row>20</xdr:row>
      <xdr:rowOff>123825</xdr:rowOff>
    </xdr:to>
    <xdr:pic>
      <xdr:nvPicPr>
        <xdr:cNvPr id="2" name="0 Imagen">
          <a:extLst>
            <a:ext uri="{FF2B5EF4-FFF2-40B4-BE49-F238E27FC236}">
              <a16:creationId xmlns:a16="http://schemas.microsoft.com/office/drawing/2014/main" id="{A968E549-0316-446E-9C74-F6D73CB39BF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45946"/>
        <a:stretch>
          <a:fillRect/>
        </a:stretch>
      </xdr:blipFill>
      <xdr:spPr bwMode="auto">
        <a:xfrm>
          <a:off x="453737" y="3200400"/>
          <a:ext cx="226444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1152525</xdr:colOff>
      <xdr:row>0</xdr:row>
      <xdr:rowOff>123825</xdr:rowOff>
    </xdr:from>
    <xdr:to>
      <xdr:col>15</xdr:col>
      <xdr:colOff>329045</xdr:colOff>
      <xdr:row>4</xdr:row>
      <xdr:rowOff>131113</xdr:rowOff>
    </xdr:to>
    <xdr:pic>
      <xdr:nvPicPr>
        <xdr:cNvPr id="3" name="0 Imagen">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6629400" y="123825"/>
          <a:ext cx="2338820" cy="67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1149062</xdr:colOff>
      <xdr:row>42</xdr:row>
      <xdr:rowOff>142875</xdr:rowOff>
    </xdr:from>
    <xdr:to>
      <xdr:col>13</xdr:col>
      <xdr:colOff>68407</xdr:colOff>
      <xdr:row>46</xdr:row>
      <xdr:rowOff>54913</xdr:rowOff>
    </xdr:to>
    <xdr:pic>
      <xdr:nvPicPr>
        <xdr:cNvPr id="2" name="0 Imagen">
          <a:extLst>
            <a:ext uri="{FF2B5EF4-FFF2-40B4-BE49-F238E27FC236}">
              <a16:creationId xmlns:a16="http://schemas.microsoft.com/office/drawing/2014/main" id="{0731EE54-AE59-4C04-8C4C-D1C128CD3C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4997162" y="8658225"/>
          <a:ext cx="2214995" cy="67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501362</xdr:colOff>
      <xdr:row>0</xdr:row>
      <xdr:rowOff>16451</xdr:rowOff>
    </xdr:from>
    <xdr:to>
      <xdr:col>12</xdr:col>
      <xdr:colOff>954232</xdr:colOff>
      <xdr:row>4</xdr:row>
      <xdr:rowOff>23739</xdr:rowOff>
    </xdr:to>
    <xdr:pic>
      <xdr:nvPicPr>
        <xdr:cNvPr id="4" name="0 Imagen">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4920962" y="16451"/>
          <a:ext cx="2224520" cy="674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209550</xdr:colOff>
      <xdr:row>20</xdr:row>
      <xdr:rowOff>38100</xdr:rowOff>
    </xdr:from>
    <xdr:to>
      <xdr:col>10</xdr:col>
      <xdr:colOff>1073815</xdr:colOff>
      <xdr:row>23</xdr:row>
      <xdr:rowOff>95250</xdr:rowOff>
    </xdr:to>
    <xdr:pic>
      <xdr:nvPicPr>
        <xdr:cNvPr id="2" name="0 Imagen">
          <a:extLst>
            <a:ext uri="{FF2B5EF4-FFF2-40B4-BE49-F238E27FC236}">
              <a16:creationId xmlns:a16="http://schemas.microsoft.com/office/drawing/2014/main" id="{EAD1E6EA-3076-4CDB-BCCF-3C83DB5F0D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45946"/>
        <a:stretch>
          <a:fillRect/>
        </a:stretch>
      </xdr:blipFill>
      <xdr:spPr bwMode="auto">
        <a:xfrm>
          <a:off x="3228975" y="3676650"/>
          <a:ext cx="226444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352425</xdr:colOff>
      <xdr:row>0</xdr:row>
      <xdr:rowOff>228599</xdr:rowOff>
    </xdr:from>
    <xdr:to>
      <xdr:col>12</xdr:col>
      <xdr:colOff>716421</xdr:colOff>
      <xdr:row>5</xdr:row>
      <xdr:rowOff>66675</xdr:rowOff>
    </xdr:to>
    <xdr:pic>
      <xdr:nvPicPr>
        <xdr:cNvPr id="3" name="0 Imagen">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4953000" y="228599"/>
          <a:ext cx="2135646" cy="685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371475</xdr:colOff>
      <xdr:row>0</xdr:row>
      <xdr:rowOff>0</xdr:rowOff>
    </xdr:from>
    <xdr:to>
      <xdr:col>7</xdr:col>
      <xdr:colOff>114301</xdr:colOff>
      <xdr:row>35</xdr:row>
      <xdr:rowOff>67469</xdr:rowOff>
    </xdr:to>
    <xdr:pic>
      <xdr:nvPicPr>
        <xdr:cNvPr id="2" name="Imagen 1">
          <a:extLst>
            <a:ext uri="{FF2B5EF4-FFF2-40B4-BE49-F238E27FC236}">
              <a16:creationId xmlns:a16="http://schemas.microsoft.com/office/drawing/2014/main" id="{1F6CA651-2850-4679-8E60-856C026AE5F4}"/>
            </a:ext>
          </a:extLst>
        </xdr:cNvPr>
        <xdr:cNvPicPr>
          <a:picLocks noChangeAspect="1"/>
        </xdr:cNvPicPr>
      </xdr:nvPicPr>
      <xdr:blipFill rotWithShape="1">
        <a:blip xmlns:r="http://schemas.openxmlformats.org/officeDocument/2006/relationships" r:embed="rId1"/>
        <a:srcRect l="37557" r="40029"/>
        <a:stretch/>
      </xdr:blipFill>
      <xdr:spPr>
        <a:xfrm>
          <a:off x="2657475" y="0"/>
          <a:ext cx="2790826" cy="6744494"/>
        </a:xfrm>
        <a:prstGeom prst="rect">
          <a:avLst/>
        </a:prstGeom>
      </xdr:spPr>
    </xdr:pic>
    <xdr:clientData/>
  </xdr:twoCellAnchor>
  <xdr:twoCellAnchor editAs="oneCell">
    <xdr:from>
      <xdr:col>10</xdr:col>
      <xdr:colOff>0</xdr:colOff>
      <xdr:row>2</xdr:row>
      <xdr:rowOff>0</xdr:rowOff>
    </xdr:from>
    <xdr:to>
      <xdr:col>14</xdr:col>
      <xdr:colOff>209143</xdr:colOff>
      <xdr:row>41</xdr:row>
      <xdr:rowOff>113356</xdr:rowOff>
    </xdr:to>
    <xdr:pic>
      <xdr:nvPicPr>
        <xdr:cNvPr id="3" name="Imagen 2">
          <a:extLst>
            <a:ext uri="{FF2B5EF4-FFF2-40B4-BE49-F238E27FC236}">
              <a16:creationId xmlns:a16="http://schemas.microsoft.com/office/drawing/2014/main" id="{8D5F4849-37E8-7CBA-4481-169B5B31347D}"/>
            </a:ext>
          </a:extLst>
        </xdr:cNvPr>
        <xdr:cNvPicPr>
          <a:picLocks noChangeAspect="1"/>
        </xdr:cNvPicPr>
      </xdr:nvPicPr>
      <xdr:blipFill>
        <a:blip xmlns:r="http://schemas.openxmlformats.org/officeDocument/2006/relationships" r:embed="rId2"/>
        <a:stretch>
          <a:fillRect/>
        </a:stretch>
      </xdr:blipFill>
      <xdr:spPr>
        <a:xfrm>
          <a:off x="7620000" y="390525"/>
          <a:ext cx="3257143" cy="7552381"/>
        </a:xfrm>
        <a:prstGeom prst="rect">
          <a:avLst/>
        </a:prstGeom>
      </xdr:spPr>
    </xdr:pic>
    <xdr:clientData/>
  </xdr:twoCellAnchor>
  <xdr:twoCellAnchor editAs="oneCell">
    <xdr:from>
      <xdr:col>17</xdr:col>
      <xdr:colOff>352590</xdr:colOff>
      <xdr:row>1</xdr:row>
      <xdr:rowOff>66675</xdr:rowOff>
    </xdr:from>
    <xdr:to>
      <xdr:col>21</xdr:col>
      <xdr:colOff>456783</xdr:colOff>
      <xdr:row>42</xdr:row>
      <xdr:rowOff>27545</xdr:rowOff>
    </xdr:to>
    <xdr:pic>
      <xdr:nvPicPr>
        <xdr:cNvPr id="5" name="Imagen 4">
          <a:extLst>
            <a:ext uri="{FF2B5EF4-FFF2-40B4-BE49-F238E27FC236}">
              <a16:creationId xmlns:a16="http://schemas.microsoft.com/office/drawing/2014/main" id="{31CBE2E7-BE44-14B3-E436-EB9086BF4D67}"/>
            </a:ext>
          </a:extLst>
        </xdr:cNvPr>
        <xdr:cNvPicPr>
          <a:picLocks noChangeAspect="1"/>
        </xdr:cNvPicPr>
      </xdr:nvPicPr>
      <xdr:blipFill>
        <a:blip xmlns:r="http://schemas.openxmlformats.org/officeDocument/2006/relationships" r:embed="rId3"/>
        <a:stretch>
          <a:fillRect/>
        </a:stretch>
      </xdr:blipFill>
      <xdr:spPr>
        <a:xfrm>
          <a:off x="13306590" y="257175"/>
          <a:ext cx="3152193" cy="77904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215612</xdr:colOff>
      <xdr:row>10</xdr:row>
      <xdr:rowOff>168851</xdr:rowOff>
    </xdr:from>
    <xdr:to>
      <xdr:col>2</xdr:col>
      <xdr:colOff>658957</xdr:colOff>
      <xdr:row>14</xdr:row>
      <xdr:rowOff>4689</xdr:rowOff>
    </xdr:to>
    <xdr:pic>
      <xdr:nvPicPr>
        <xdr:cNvPr id="2" name="0 Imagen">
          <a:extLst>
            <a:ext uri="{FF2B5EF4-FFF2-40B4-BE49-F238E27FC236}">
              <a16:creationId xmlns:a16="http://schemas.microsoft.com/office/drawing/2014/main" id="{B000FB76-C53C-4687-BC70-2FE45724B0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215612" y="3588326"/>
          <a:ext cx="2224520" cy="597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352425</xdr:colOff>
      <xdr:row>0</xdr:row>
      <xdr:rowOff>228599</xdr:rowOff>
    </xdr:from>
    <xdr:to>
      <xdr:col>12</xdr:col>
      <xdr:colOff>716421</xdr:colOff>
      <xdr:row>5</xdr:row>
      <xdr:rowOff>66675</xdr:rowOff>
    </xdr:to>
    <xdr:pic>
      <xdr:nvPicPr>
        <xdr:cNvPr id="3" name="0 Imagen">
          <a:extLst>
            <a:ext uri="{FF2B5EF4-FFF2-40B4-BE49-F238E27FC236}">
              <a16:creationId xmlns:a16="http://schemas.microsoft.com/office/drawing/2014/main" id="{6D581914-1FCF-412E-830A-28D15842E0A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45946"/>
        <a:stretch>
          <a:fillRect/>
        </a:stretch>
      </xdr:blipFill>
      <xdr:spPr bwMode="auto">
        <a:xfrm>
          <a:off x="4953000" y="228599"/>
          <a:ext cx="2135646" cy="685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215612</xdr:colOff>
      <xdr:row>10</xdr:row>
      <xdr:rowOff>168851</xdr:rowOff>
    </xdr:from>
    <xdr:to>
      <xdr:col>2</xdr:col>
      <xdr:colOff>658957</xdr:colOff>
      <xdr:row>14</xdr:row>
      <xdr:rowOff>4689</xdr:rowOff>
    </xdr:to>
    <xdr:pic>
      <xdr:nvPicPr>
        <xdr:cNvPr id="2" name="0 Imagen">
          <a:extLst>
            <a:ext uri="{FF2B5EF4-FFF2-40B4-BE49-F238E27FC236}">
              <a16:creationId xmlns:a16="http://schemas.microsoft.com/office/drawing/2014/main" id="{435B536C-8797-4168-A4E4-36FC9E199E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215612" y="1892876"/>
          <a:ext cx="2224520" cy="597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352425</xdr:colOff>
      <xdr:row>0</xdr:row>
      <xdr:rowOff>228599</xdr:rowOff>
    </xdr:from>
    <xdr:to>
      <xdr:col>12</xdr:col>
      <xdr:colOff>716421</xdr:colOff>
      <xdr:row>4</xdr:row>
      <xdr:rowOff>114300</xdr:rowOff>
    </xdr:to>
    <xdr:pic>
      <xdr:nvPicPr>
        <xdr:cNvPr id="3" name="0 Imagen">
          <a:extLst>
            <a:ext uri="{FF2B5EF4-FFF2-40B4-BE49-F238E27FC236}">
              <a16:creationId xmlns:a16="http://schemas.microsoft.com/office/drawing/2014/main" id="{106B0C8B-3D3C-46A7-A2D9-2C899E906B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45946"/>
        <a:stretch>
          <a:fillRect/>
        </a:stretch>
      </xdr:blipFill>
      <xdr:spPr bwMode="auto">
        <a:xfrm>
          <a:off x="4953000" y="228599"/>
          <a:ext cx="2135646" cy="685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187037</xdr:colOff>
      <xdr:row>0</xdr:row>
      <xdr:rowOff>57150</xdr:rowOff>
    </xdr:from>
    <xdr:to>
      <xdr:col>16</xdr:col>
      <xdr:colOff>201757</xdr:colOff>
      <xdr:row>5</xdr:row>
      <xdr:rowOff>26338</xdr:rowOff>
    </xdr:to>
    <xdr:pic>
      <xdr:nvPicPr>
        <xdr:cNvPr id="3" name="0 Imagen">
          <a:extLst>
            <a:ext uri="{FF2B5EF4-FFF2-40B4-BE49-F238E27FC236}">
              <a16:creationId xmlns:a16="http://schemas.microsoft.com/office/drawing/2014/main" id="{2111A13E-5D73-431F-8415-BEF6709AC3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45946"/>
        <a:stretch>
          <a:fillRect/>
        </a:stretch>
      </xdr:blipFill>
      <xdr:spPr bwMode="auto">
        <a:xfrm>
          <a:off x="6568787" y="57150"/>
          <a:ext cx="2224520" cy="921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206087</xdr:colOff>
      <xdr:row>20</xdr:row>
      <xdr:rowOff>9525</xdr:rowOff>
    </xdr:from>
    <xdr:to>
      <xdr:col>13</xdr:col>
      <xdr:colOff>98802</xdr:colOff>
      <xdr:row>23</xdr:row>
      <xdr:rowOff>66675</xdr:rowOff>
    </xdr:to>
    <xdr:pic>
      <xdr:nvPicPr>
        <xdr:cNvPr id="4" name="0 Imagen">
          <a:extLst>
            <a:ext uri="{FF2B5EF4-FFF2-40B4-BE49-F238E27FC236}">
              <a16:creationId xmlns:a16="http://schemas.microsoft.com/office/drawing/2014/main" id="{8746C459-0232-4DAA-9431-71D578881F4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45946"/>
        <a:stretch>
          <a:fillRect/>
        </a:stretch>
      </xdr:blipFill>
      <xdr:spPr bwMode="auto">
        <a:xfrm>
          <a:off x="4416137" y="3676650"/>
          <a:ext cx="226444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2"/>
  <sheetViews>
    <sheetView tabSelected="1" workbookViewId="0">
      <selection activeCell="K48" sqref="K48"/>
    </sheetView>
  </sheetViews>
  <sheetFormatPr baseColWidth="10" defaultRowHeight="15"/>
  <cols>
    <col min="1" max="1" width="3.7109375" customWidth="1"/>
    <col min="2" max="2" width="20.7109375" customWidth="1"/>
    <col min="3" max="3" width="6" customWidth="1"/>
    <col min="4" max="4" width="3.85546875" customWidth="1"/>
    <col min="5" max="5" width="4" customWidth="1"/>
    <col min="6" max="6" width="3.5703125" customWidth="1"/>
    <col min="7" max="7" width="5" customWidth="1"/>
    <col min="8" max="8" width="4.42578125" customWidth="1"/>
    <col min="9" max="9" width="5.140625" customWidth="1"/>
    <col min="10" max="10" width="3.85546875" customWidth="1"/>
    <col min="11" max="11" width="23.5703125" customWidth="1"/>
    <col min="12" max="12" width="3" customWidth="1"/>
    <col min="13" max="13" width="22.85546875" customWidth="1"/>
    <col min="14" max="14" width="3.5703125" customWidth="1"/>
    <col min="15" max="15" width="3.7109375" customWidth="1"/>
    <col min="16" max="16" width="4" customWidth="1"/>
    <col min="17" max="17" width="23.140625" customWidth="1"/>
    <col min="18" max="18" width="2.7109375" customWidth="1"/>
    <col min="19" max="19" width="22" customWidth="1"/>
    <col min="20" max="20" width="3.42578125" customWidth="1"/>
    <col min="21" max="21" width="3.5703125" customWidth="1"/>
  </cols>
  <sheetData>
    <row r="1" spans="1:22" ht="18">
      <c r="A1" s="9"/>
      <c r="B1" s="38" t="s">
        <v>60</v>
      </c>
      <c r="C1" s="38"/>
      <c r="D1" s="9"/>
      <c r="E1" s="9"/>
      <c r="F1" s="9"/>
      <c r="G1" s="9"/>
      <c r="H1" s="9"/>
      <c r="I1" s="9"/>
      <c r="J1" s="9"/>
      <c r="K1" s="9"/>
      <c r="L1" s="9"/>
      <c r="M1" s="9"/>
      <c r="N1" s="9"/>
      <c r="O1" s="9"/>
      <c r="P1" s="9"/>
      <c r="Q1" s="9"/>
      <c r="R1" s="9"/>
      <c r="S1" s="9"/>
      <c r="T1" s="9"/>
      <c r="U1" s="9"/>
      <c r="V1" s="9"/>
    </row>
    <row r="2" spans="1:22" ht="7.5" customHeight="1">
      <c r="A2" s="9"/>
      <c r="B2" s="9"/>
      <c r="C2" s="9"/>
      <c r="D2" s="9"/>
      <c r="E2" s="9"/>
      <c r="F2" s="9"/>
      <c r="G2" s="9"/>
      <c r="H2" s="9"/>
      <c r="I2" s="9"/>
      <c r="J2" s="9"/>
      <c r="K2" s="9"/>
      <c r="L2" s="9"/>
      <c r="M2" s="9"/>
      <c r="N2" s="9"/>
      <c r="O2" s="9"/>
      <c r="P2" s="9"/>
      <c r="Q2" s="9"/>
      <c r="R2" s="9"/>
      <c r="S2" s="9"/>
      <c r="T2" s="9"/>
      <c r="U2" s="9"/>
      <c r="V2" s="9"/>
    </row>
    <row r="3" spans="1:22" ht="14.25" customHeight="1">
      <c r="A3" s="9"/>
      <c r="B3" s="116" t="s">
        <v>45</v>
      </c>
      <c r="C3" s="66"/>
      <c r="D3" s="9"/>
      <c r="E3" s="9"/>
      <c r="F3" s="9"/>
      <c r="G3" s="39"/>
      <c r="H3" s="9"/>
      <c r="I3" s="9"/>
      <c r="J3" s="9"/>
      <c r="K3" s="9"/>
      <c r="L3" s="9"/>
      <c r="M3" s="9"/>
      <c r="N3" s="9"/>
      <c r="O3" s="9"/>
      <c r="P3" s="9"/>
      <c r="Q3" s="9"/>
      <c r="R3" s="9"/>
      <c r="S3" s="9"/>
      <c r="T3" s="9"/>
      <c r="U3" s="9"/>
      <c r="V3" s="9"/>
    </row>
    <row r="4" spans="1:22" s="9" customFormat="1" ht="12.95" customHeight="1">
      <c r="B4" s="27"/>
      <c r="C4" s="27"/>
      <c r="G4" s="39"/>
    </row>
    <row r="5" spans="1:22" ht="14.25" customHeight="1">
      <c r="A5" s="9"/>
      <c r="B5" s="66" t="s">
        <v>17</v>
      </c>
      <c r="C5" s="66"/>
      <c r="D5" s="9"/>
      <c r="E5" s="9"/>
      <c r="F5" s="9"/>
      <c r="G5" s="25"/>
      <c r="H5" s="9"/>
      <c r="I5" s="9"/>
      <c r="J5" s="9"/>
      <c r="K5" s="26"/>
      <c r="L5" s="9"/>
      <c r="M5" s="9"/>
      <c r="N5" s="9"/>
      <c r="O5" s="9"/>
      <c r="P5" s="9"/>
      <c r="Q5" s="9"/>
      <c r="R5" s="9"/>
      <c r="S5" s="9"/>
      <c r="T5" s="9"/>
      <c r="U5" s="9"/>
      <c r="V5" s="9"/>
    </row>
    <row r="6" spans="1:22" ht="12.95" customHeight="1">
      <c r="A6" s="9"/>
      <c r="B6" s="26" t="s">
        <v>62</v>
      </c>
      <c r="C6" s="26"/>
      <c r="D6" s="9"/>
      <c r="E6" s="9"/>
      <c r="F6" s="9"/>
      <c r="G6" s="25"/>
      <c r="H6" s="9"/>
      <c r="I6" s="9"/>
      <c r="J6" s="9"/>
      <c r="K6" s="26"/>
      <c r="L6" s="9"/>
      <c r="M6" s="9"/>
      <c r="N6" s="9"/>
      <c r="O6" s="9"/>
      <c r="P6" s="9"/>
      <c r="Q6" s="9"/>
      <c r="R6" s="9"/>
      <c r="S6" s="9"/>
      <c r="T6" s="9"/>
      <c r="U6" s="9"/>
      <c r="V6" s="9"/>
    </row>
    <row r="7" spans="1:22" ht="23.25" customHeight="1">
      <c r="A7" s="9"/>
      <c r="B7" s="122" t="s">
        <v>63</v>
      </c>
      <c r="C7" s="24"/>
      <c r="D7" s="9"/>
      <c r="E7" s="9"/>
      <c r="F7" s="9"/>
      <c r="G7" s="25"/>
      <c r="H7" s="9"/>
      <c r="I7" s="9"/>
      <c r="J7" s="9"/>
      <c r="K7" s="26"/>
      <c r="L7" s="9"/>
      <c r="M7" s="9"/>
      <c r="N7" s="9"/>
      <c r="O7" s="9"/>
      <c r="P7" s="9"/>
      <c r="Q7" s="9"/>
      <c r="R7" s="9"/>
      <c r="S7" s="9"/>
      <c r="T7" s="9"/>
      <c r="U7" s="9"/>
      <c r="V7" s="9"/>
    </row>
    <row r="8" spans="1:22" ht="12.95" customHeight="1">
      <c r="A8" s="9"/>
      <c r="B8" s="81" t="s">
        <v>26</v>
      </c>
      <c r="C8" s="81"/>
      <c r="D8" s="35"/>
      <c r="E8" s="35"/>
      <c r="F8" s="35"/>
      <c r="G8" s="35"/>
      <c r="H8" s="35"/>
      <c r="I8" s="35"/>
      <c r="J8" s="35"/>
      <c r="K8" s="35"/>
      <c r="L8" s="35"/>
      <c r="M8" s="33"/>
      <c r="N8" s="9"/>
      <c r="O8" s="9"/>
      <c r="P8" s="9"/>
      <c r="Q8" s="9"/>
      <c r="R8" s="9"/>
      <c r="S8" s="9"/>
      <c r="T8" s="9"/>
      <c r="U8" s="9"/>
      <c r="V8" s="9"/>
    </row>
    <row r="9" spans="1:22" ht="12.95" customHeight="1">
      <c r="A9" s="9"/>
      <c r="B9" s="81" t="s">
        <v>13</v>
      </c>
      <c r="C9" s="81"/>
      <c r="D9" s="35"/>
      <c r="E9" s="35"/>
      <c r="F9" s="35"/>
      <c r="G9" s="35"/>
      <c r="H9" s="35"/>
      <c r="I9" s="35"/>
      <c r="J9" s="35"/>
      <c r="K9" s="35"/>
      <c r="L9" s="35"/>
      <c r="M9" s="33"/>
      <c r="N9" s="9"/>
      <c r="O9" s="9"/>
      <c r="P9" s="9"/>
      <c r="Q9" s="9"/>
      <c r="R9" s="9"/>
      <c r="S9" s="9"/>
      <c r="T9" s="9"/>
      <c r="U9" s="9"/>
      <c r="V9" s="9"/>
    </row>
    <row r="10" spans="1:22" ht="12.95" customHeight="1">
      <c r="A10" s="9"/>
      <c r="B10" s="81" t="s">
        <v>27</v>
      </c>
      <c r="C10" s="81"/>
      <c r="D10" s="35"/>
      <c r="E10" s="35"/>
      <c r="F10" s="35"/>
      <c r="G10" s="35"/>
      <c r="H10" s="35"/>
      <c r="I10" s="35"/>
      <c r="J10" s="35"/>
      <c r="K10" s="35"/>
      <c r="L10" s="35"/>
      <c r="M10" s="33"/>
      <c r="N10" s="9"/>
      <c r="O10" s="9"/>
      <c r="P10" s="9"/>
      <c r="Q10" s="9"/>
      <c r="R10" s="9"/>
      <c r="S10" s="9"/>
      <c r="T10" s="9"/>
      <c r="U10" s="9"/>
      <c r="V10" s="9"/>
    </row>
    <row r="11" spans="1:22" ht="12.95" customHeight="1">
      <c r="A11" s="9"/>
      <c r="B11" s="24"/>
      <c r="C11" s="24"/>
      <c r="D11" s="9"/>
      <c r="E11" s="9"/>
      <c r="F11" s="9"/>
      <c r="G11" s="25"/>
      <c r="H11" s="9"/>
      <c r="I11" s="9"/>
      <c r="J11" s="9"/>
      <c r="K11" s="26"/>
      <c r="L11" s="9"/>
      <c r="M11" s="9"/>
      <c r="N11" s="9"/>
      <c r="O11" s="9"/>
      <c r="P11" s="9"/>
      <c r="Q11" s="9"/>
      <c r="R11" s="9"/>
      <c r="S11" s="9"/>
      <c r="T11" s="9"/>
      <c r="U11" s="9"/>
      <c r="V11" s="9"/>
    </row>
    <row r="12" spans="1:22" s="23" customFormat="1" ht="14.1" customHeight="1" thickBot="1">
      <c r="A12" s="44"/>
      <c r="B12" s="47"/>
      <c r="C12" s="47"/>
      <c r="D12" s="43"/>
      <c r="E12" s="43"/>
      <c r="F12" s="43"/>
      <c r="G12" s="43"/>
      <c r="H12" s="43"/>
      <c r="I12" s="43"/>
      <c r="K12" s="20"/>
      <c r="L12" s="20"/>
      <c r="M12" s="20"/>
      <c r="N12" s="37"/>
      <c r="O12" s="37"/>
      <c r="Q12" s="20"/>
      <c r="R12" s="20"/>
      <c r="S12" s="20"/>
      <c r="T12" s="37"/>
      <c r="U12" s="37"/>
    </row>
    <row r="13" spans="1:22" s="7" customFormat="1" ht="17.100000000000001" customHeight="1" thickBot="1">
      <c r="A13" s="10"/>
      <c r="B13" s="1" t="s">
        <v>7</v>
      </c>
      <c r="C13" s="1" t="s">
        <v>30</v>
      </c>
      <c r="D13" s="55" t="s">
        <v>2</v>
      </c>
      <c r="E13" s="56" t="s">
        <v>0</v>
      </c>
      <c r="F13" s="57" t="s">
        <v>1</v>
      </c>
      <c r="G13" s="57" t="s">
        <v>3</v>
      </c>
      <c r="H13" s="58" t="s">
        <v>4</v>
      </c>
      <c r="I13" s="59" t="s">
        <v>5</v>
      </c>
      <c r="J13" s="23"/>
      <c r="K13" s="61" t="s">
        <v>48</v>
      </c>
      <c r="L13" s="62"/>
      <c r="M13" s="5"/>
      <c r="N13" s="36"/>
      <c r="O13" s="23"/>
      <c r="P13" s="23"/>
      <c r="Q13" s="61" t="s">
        <v>50</v>
      </c>
      <c r="R13" s="62"/>
      <c r="S13" s="5"/>
      <c r="T13" s="36"/>
      <c r="U13" s="23"/>
      <c r="V13" s="23"/>
    </row>
    <row r="14" spans="1:22" s="7" customFormat="1" ht="17.100000000000001" customHeight="1">
      <c r="A14" s="49">
        <v>1</v>
      </c>
      <c r="B14" s="50" t="s">
        <v>9</v>
      </c>
      <c r="C14" s="95">
        <v>1</v>
      </c>
      <c r="D14" s="11">
        <f>COUNT(N14,O17,T14)</f>
        <v>2</v>
      </c>
      <c r="E14" s="12">
        <f>IF(N14&gt;O14,1,0)+IF(O17&gt;N17,1,0)+IF(T14&gt;U14,1,0)</f>
        <v>0</v>
      </c>
      <c r="F14" s="12">
        <f>IF(N14&lt;O14,1,0)+IF(O17&lt;N17,1,0)+IF(T14&lt;U14,1,0)</f>
        <v>2</v>
      </c>
      <c r="G14" s="12">
        <f>VALUE(N14+O17+T14)</f>
        <v>1</v>
      </c>
      <c r="H14" s="12">
        <f>VALUE(O14+N17+U14)</f>
        <v>5</v>
      </c>
      <c r="I14" s="13">
        <f>AVERAGE(G14-H14)</f>
        <v>-4</v>
      </c>
      <c r="J14" s="45"/>
      <c r="K14" s="2" t="str">
        <f>B14</f>
        <v>CT LA SALLE</v>
      </c>
      <c r="L14" s="14"/>
      <c r="M14" s="82" t="str">
        <f>B17</f>
        <v>DESCANSA</v>
      </c>
      <c r="N14" s="109"/>
      <c r="O14" s="109"/>
      <c r="P14" s="23"/>
      <c r="Q14" s="29" t="str">
        <f>B14</f>
        <v>CT LA SALLE</v>
      </c>
      <c r="R14" s="14" t="s">
        <v>6</v>
      </c>
      <c r="S14" s="29" t="str">
        <f>B15</f>
        <v>AD SAN CAYETANO "B"</v>
      </c>
      <c r="T14" s="28">
        <v>1</v>
      </c>
      <c r="U14" s="28">
        <v>2</v>
      </c>
      <c r="V14" s="23"/>
    </row>
    <row r="15" spans="1:22" s="7" customFormat="1" ht="17.100000000000001" customHeight="1">
      <c r="A15" s="51">
        <v>2</v>
      </c>
      <c r="B15" s="127" t="s">
        <v>53</v>
      </c>
      <c r="C15" s="96"/>
      <c r="D15" s="15">
        <f>COUNT(N15,O18,U14)</f>
        <v>2</v>
      </c>
      <c r="E15" s="15">
        <f>IF(N15&gt;O15,1,0)+IF(O18&gt;N18,1,0)+IF(U14&gt;T14,1,0)</f>
        <v>2</v>
      </c>
      <c r="F15" s="15">
        <f>IF(N15&lt;O15,1,0)+IF(O18&lt;N18,1,0)+IF(U14&lt;T14,1,0)</f>
        <v>0</v>
      </c>
      <c r="G15" s="15">
        <f>VALUE(N15+O18+U14)</f>
        <v>4</v>
      </c>
      <c r="H15" s="15">
        <f>VALUE(O15+N18+T14)</f>
        <v>2</v>
      </c>
      <c r="I15" s="16">
        <f>AVERAGE(G15-H15)</f>
        <v>2</v>
      </c>
      <c r="J15" s="45"/>
      <c r="K15" s="2" t="str">
        <f>B15</f>
        <v>AD SAN CAYETANO "B"</v>
      </c>
      <c r="L15" s="14" t="s">
        <v>6</v>
      </c>
      <c r="M15" s="3" t="str">
        <f>B16</f>
        <v>CT FELANITX "B"</v>
      </c>
      <c r="N15" s="4">
        <v>2</v>
      </c>
      <c r="O15" s="4">
        <v>1</v>
      </c>
      <c r="P15" s="23"/>
      <c r="Q15" s="3" t="str">
        <f>B16</f>
        <v>CT FELANITX "B"</v>
      </c>
      <c r="R15" s="14"/>
      <c r="S15" s="83" t="str">
        <f>B17</f>
        <v>DESCANSA</v>
      </c>
      <c r="T15" s="109"/>
      <c r="U15" s="109"/>
      <c r="V15" s="23"/>
    </row>
    <row r="16" spans="1:22" s="7" customFormat="1" ht="17.100000000000001" customHeight="1" thickBot="1">
      <c r="A16" s="53">
        <v>3</v>
      </c>
      <c r="B16" s="157" t="s">
        <v>54</v>
      </c>
      <c r="C16" s="97"/>
      <c r="D16" s="18">
        <f>COUNT(O15,N17,T15)</f>
        <v>2</v>
      </c>
      <c r="E16" s="90">
        <f>IF(N17&gt;O17,1,0)+IF(O15&gt;N15,1,0)+IF(T15&gt;U15,1,0)</f>
        <v>1</v>
      </c>
      <c r="F16" s="90">
        <f>IF(N17&lt;O17,1,0)+IF(O15&lt;N15,1,0)+IF(T15&lt;U15,1,0)</f>
        <v>1</v>
      </c>
      <c r="G16" s="90">
        <f>VALUE(O15+N17+T15)</f>
        <v>4</v>
      </c>
      <c r="H16" s="90">
        <f>VALUE(N15+O17+U15)</f>
        <v>2</v>
      </c>
      <c r="I16" s="91">
        <f>AVERAGE(G16-H16)</f>
        <v>2</v>
      </c>
      <c r="J16" s="23"/>
      <c r="K16" s="61" t="s">
        <v>49</v>
      </c>
      <c r="L16" s="62"/>
      <c r="M16" s="5"/>
      <c r="N16" s="36"/>
      <c r="O16" s="23"/>
      <c r="P16" s="23"/>
      <c r="Q16" s="23"/>
      <c r="R16" s="23"/>
      <c r="S16" s="23"/>
      <c r="T16" s="23"/>
      <c r="U16" s="23"/>
      <c r="V16" s="23"/>
    </row>
    <row r="17" spans="1:23" s="7" customFormat="1" ht="17.100000000000001" customHeight="1">
      <c r="A17" s="69"/>
      <c r="B17" s="106" t="s">
        <v>11</v>
      </c>
      <c r="C17" s="94"/>
      <c r="D17" s="71">
        <f>COUNT(O14,N18,U15)</f>
        <v>0</v>
      </c>
      <c r="E17" s="71">
        <f>IF(O14&gt;N14,1,0)+IF(N18&gt;O18,1,0)+IF(U15&gt;T15,1,0)</f>
        <v>0</v>
      </c>
      <c r="F17" s="71">
        <f>IF(O14&lt;N14,1,0)+IF(N18&lt;O18,1,0)+IF(U15&lt;T15,1,0)</f>
        <v>0</v>
      </c>
      <c r="G17" s="71">
        <f>VALUE(O14+N18+U15)</f>
        <v>0</v>
      </c>
      <c r="H17" s="71">
        <f>VALUE(N14+O18+T15)</f>
        <v>0</v>
      </c>
      <c r="I17" s="71">
        <f>AVERAGE(G17-H17)</f>
        <v>0</v>
      </c>
      <c r="J17" s="23"/>
      <c r="K17" s="3" t="str">
        <f>B16</f>
        <v>CT FELANITX "B"</v>
      </c>
      <c r="L17" s="14" t="s">
        <v>6</v>
      </c>
      <c r="M17" s="3" t="str">
        <f>B14</f>
        <v>CT LA SALLE</v>
      </c>
      <c r="N17" s="28">
        <v>3</v>
      </c>
      <c r="O17" s="28">
        <v>0</v>
      </c>
      <c r="P17" s="23"/>
      <c r="Q17" s="23"/>
      <c r="R17" s="23"/>
      <c r="S17" s="23"/>
      <c r="T17" s="23"/>
      <c r="U17" s="23"/>
      <c r="V17" s="23"/>
    </row>
    <row r="18" spans="1:23" s="7" customFormat="1" ht="17.100000000000001" customHeight="1">
      <c r="A18" s="23"/>
      <c r="B18" s="23"/>
      <c r="C18" s="23"/>
      <c r="D18" s="23"/>
      <c r="E18" s="23"/>
      <c r="F18" s="23"/>
      <c r="G18" s="23"/>
      <c r="H18" s="23"/>
      <c r="I18" s="23"/>
      <c r="J18" s="23"/>
      <c r="K18" s="82" t="str">
        <f>B17</f>
        <v>DESCANSA</v>
      </c>
      <c r="L18" s="14"/>
      <c r="M18" s="3" t="str">
        <f>B15</f>
        <v>AD SAN CAYETANO "B"</v>
      </c>
      <c r="N18" s="109"/>
      <c r="O18" s="109"/>
      <c r="P18" s="23"/>
      <c r="Q18" s="23"/>
      <c r="R18" s="23"/>
      <c r="S18" s="23"/>
      <c r="T18" s="23"/>
      <c r="U18" s="23"/>
      <c r="V18" s="23"/>
    </row>
    <row r="19" spans="1:23" s="23" customFormat="1" ht="17.100000000000001" customHeight="1">
      <c r="A19" s="69"/>
      <c r="B19" s="70" t="s">
        <v>11</v>
      </c>
      <c r="C19" s="70"/>
      <c r="D19" s="71"/>
      <c r="E19" s="71"/>
      <c r="F19" s="71"/>
      <c r="G19" s="71"/>
      <c r="H19" s="71"/>
      <c r="I19" s="71"/>
      <c r="K19" s="72"/>
      <c r="L19" s="72"/>
      <c r="M19" s="72"/>
      <c r="N19" s="73"/>
      <c r="O19" s="73"/>
      <c r="P19" s="74"/>
      <c r="Q19" s="72"/>
      <c r="R19" s="72"/>
      <c r="S19" s="75"/>
      <c r="T19" s="73"/>
      <c r="U19" s="73"/>
    </row>
    <row r="20" spans="1:23" ht="17.100000000000001" customHeight="1" thickBot="1">
      <c r="A20" s="23"/>
      <c r="B20" s="23"/>
      <c r="C20" s="23"/>
      <c r="D20" s="23"/>
      <c r="E20" s="23"/>
      <c r="F20" s="23"/>
      <c r="G20" s="23"/>
      <c r="H20" s="23"/>
      <c r="I20" s="23"/>
      <c r="J20" s="23"/>
      <c r="K20" s="23"/>
      <c r="L20" s="23"/>
      <c r="M20" s="23"/>
      <c r="N20" s="23"/>
      <c r="O20" s="23"/>
      <c r="P20" s="23"/>
      <c r="Q20" s="23"/>
      <c r="R20" s="23"/>
      <c r="S20" s="23"/>
      <c r="T20" s="23"/>
      <c r="U20" s="23"/>
      <c r="V20" s="9"/>
    </row>
    <row r="21" spans="1:23" s="7" customFormat="1" ht="17.100000000000001" customHeight="1" thickBot="1">
      <c r="A21" s="10"/>
      <c r="B21" s="1" t="s">
        <v>8</v>
      </c>
      <c r="C21" s="1" t="s">
        <v>30</v>
      </c>
      <c r="D21" s="55" t="s">
        <v>2</v>
      </c>
      <c r="E21" s="56" t="s">
        <v>0</v>
      </c>
      <c r="F21" s="57" t="s">
        <v>1</v>
      </c>
      <c r="G21" s="57" t="s">
        <v>3</v>
      </c>
      <c r="H21" s="58" t="s">
        <v>4</v>
      </c>
      <c r="I21" s="59" t="s">
        <v>5</v>
      </c>
      <c r="J21" s="23"/>
      <c r="K21" s="61" t="s">
        <v>48</v>
      </c>
      <c r="L21" s="62"/>
      <c r="M21" s="5"/>
      <c r="N21" s="36"/>
      <c r="O21" s="23"/>
      <c r="P21" s="23"/>
      <c r="Q21" s="61" t="s">
        <v>50</v>
      </c>
      <c r="R21" s="62"/>
      <c r="S21" s="5"/>
      <c r="T21" s="36"/>
      <c r="U21" s="23"/>
      <c r="V21" s="23"/>
    </row>
    <row r="22" spans="1:23" s="7" customFormat="1" ht="17.100000000000001" customHeight="1">
      <c r="A22" s="49">
        <v>1</v>
      </c>
      <c r="B22" s="50" t="s">
        <v>47</v>
      </c>
      <c r="C22" s="95">
        <v>2</v>
      </c>
      <c r="D22" s="11">
        <f>COUNT(N22,O25,T22)</f>
        <v>2</v>
      </c>
      <c r="E22" s="12">
        <f>IF(N22&gt;O22,1,0)+IF(O25&gt;N25,1,0)+IF(T22&gt;U22,1,0)</f>
        <v>1</v>
      </c>
      <c r="F22" s="12">
        <f>IF(N22&lt;O22,1,0)+IF(O25&lt;N25,1,0)+IF(T22&lt;U22,1,0)</f>
        <v>1</v>
      </c>
      <c r="G22" s="12">
        <f>VALUE(N22+O25+T22)</f>
        <v>3</v>
      </c>
      <c r="H22" s="12">
        <f>VALUE(O22+N25+U22)</f>
        <v>3</v>
      </c>
      <c r="I22" s="13">
        <f>AVERAGE(G22-H22)</f>
        <v>0</v>
      </c>
      <c r="J22" s="45"/>
      <c r="K22" s="2" t="str">
        <f>B22</f>
        <v>AD SAN CAYETANO "A"</v>
      </c>
      <c r="L22" s="14" t="s">
        <v>6</v>
      </c>
      <c r="M22" s="82" t="str">
        <f>B25</f>
        <v>DESCANSA</v>
      </c>
      <c r="N22" s="109"/>
      <c r="O22" s="109"/>
      <c r="P22" s="23"/>
      <c r="Q22" s="2" t="str">
        <f>B22</f>
        <v>AD SAN CAYETANO "A"</v>
      </c>
      <c r="R22" s="14" t="s">
        <v>6</v>
      </c>
      <c r="S22" s="29" t="str">
        <f>B23</f>
        <v>CT PORTO CRISTO</v>
      </c>
      <c r="T22" s="28">
        <v>1</v>
      </c>
      <c r="U22" s="28">
        <v>2</v>
      </c>
      <c r="V22" s="23"/>
    </row>
    <row r="23" spans="1:23" s="7" customFormat="1" ht="17.100000000000001" customHeight="1">
      <c r="A23" s="51">
        <v>2</v>
      </c>
      <c r="B23" s="127" t="s">
        <v>12</v>
      </c>
      <c r="C23" s="96"/>
      <c r="D23" s="15">
        <f>COUNT(N23,O26,U22)</f>
        <v>2</v>
      </c>
      <c r="E23" s="15">
        <f>IF(N23&gt;O23,1,0)+IF(O26&gt;N26,1,0)+IF(U22&gt;T22,1,0)</f>
        <v>2</v>
      </c>
      <c r="F23" s="15">
        <f>IF(N23&lt;O23,1,0)+IF(O26&lt;N26,1,0)+IF(U22&lt;T22,1,0)</f>
        <v>0</v>
      </c>
      <c r="G23" s="15">
        <f>VALUE(N23+O26+U22)</f>
        <v>5</v>
      </c>
      <c r="H23" s="15">
        <f>VALUE(O23+N26+T22)</f>
        <v>1</v>
      </c>
      <c r="I23" s="16">
        <f>AVERAGE(G23-H23)</f>
        <v>4</v>
      </c>
      <c r="J23" s="45"/>
      <c r="K23" s="29" t="str">
        <f>B23</f>
        <v>CT PORTO CRISTO</v>
      </c>
      <c r="L23" s="14" t="s">
        <v>6</v>
      </c>
      <c r="M23" s="14" t="str">
        <f>B24</f>
        <v>CT LLORET</v>
      </c>
      <c r="N23" s="28">
        <v>3</v>
      </c>
      <c r="O23" s="28">
        <v>0</v>
      </c>
      <c r="P23" s="119"/>
      <c r="Q23" s="3" t="str">
        <f>B24</f>
        <v>CT LLORET</v>
      </c>
      <c r="R23" s="14" t="s">
        <v>6</v>
      </c>
      <c r="S23" s="83" t="str">
        <f>B25</f>
        <v>DESCANSA</v>
      </c>
      <c r="T23" s="109"/>
      <c r="U23" s="109"/>
      <c r="V23" s="23"/>
    </row>
    <row r="24" spans="1:23" s="7" customFormat="1" ht="17.100000000000001" customHeight="1" thickBot="1">
      <c r="A24" s="53">
        <v>3</v>
      </c>
      <c r="B24" s="54" t="s">
        <v>55</v>
      </c>
      <c r="C24" s="97"/>
      <c r="D24" s="18">
        <f>COUNT(O23,N25,T23)</f>
        <v>2</v>
      </c>
      <c r="E24" s="90">
        <f>IF(N25&gt;O25,1,0)+IF(O23&gt;N23,1,0)+IF(T23&gt;U23,1,0)</f>
        <v>0</v>
      </c>
      <c r="F24" s="90">
        <f>IF(N25&lt;O25,1,0)+IF(O23&lt;N23,1,0)+IF(T23&lt;U23,1,0)</f>
        <v>2</v>
      </c>
      <c r="G24" s="90">
        <f>VALUE(O23+N25+T23)</f>
        <v>1</v>
      </c>
      <c r="H24" s="90">
        <f>VALUE(N23+O25+U23)</f>
        <v>5</v>
      </c>
      <c r="I24" s="91">
        <f>AVERAGE(G24-H24)</f>
        <v>-4</v>
      </c>
      <c r="J24" s="23"/>
      <c r="K24" s="61" t="s">
        <v>49</v>
      </c>
      <c r="L24" s="62"/>
      <c r="M24" s="5"/>
      <c r="N24" s="36"/>
      <c r="O24" s="23"/>
      <c r="P24" s="23"/>
      <c r="Q24" s="23"/>
      <c r="R24" s="23"/>
      <c r="S24" s="23"/>
      <c r="T24" s="23"/>
      <c r="U24" s="23"/>
      <c r="V24" s="23"/>
    </row>
    <row r="25" spans="1:23" s="7" customFormat="1" ht="17.100000000000001" customHeight="1">
      <c r="A25" s="69">
        <v>4</v>
      </c>
      <c r="B25" s="106" t="s">
        <v>11</v>
      </c>
      <c r="C25" s="94"/>
      <c r="D25" s="71">
        <f>COUNT(O22,N26,U23)</f>
        <v>0</v>
      </c>
      <c r="E25" s="71">
        <f>IF(O22&gt;N22,1,0)+IF(N26&gt;O26,1,0)+IF(U23&gt;T23,1,0)</f>
        <v>0</v>
      </c>
      <c r="F25" s="71">
        <f>IF(O22&lt;N22,1,0)+IF(N26&lt;O26,1,0)+IF(U23&lt;T23,1,0)</f>
        <v>0</v>
      </c>
      <c r="G25" s="71">
        <f>VALUE(O22+N26+U23)</f>
        <v>0</v>
      </c>
      <c r="H25" s="71">
        <f>VALUE(N22+O26+T23)</f>
        <v>0</v>
      </c>
      <c r="I25" s="71">
        <f>AVERAGE(G25-H25)</f>
        <v>0</v>
      </c>
      <c r="J25" s="23"/>
      <c r="K25" s="3" t="str">
        <f>B24</f>
        <v>CT LLORET</v>
      </c>
      <c r="L25" s="14" t="s">
        <v>6</v>
      </c>
      <c r="M25" s="3" t="str">
        <f>B22</f>
        <v>AD SAN CAYETANO "A"</v>
      </c>
      <c r="N25" s="28">
        <v>1</v>
      </c>
      <c r="O25" s="28">
        <v>2</v>
      </c>
      <c r="P25" s="23"/>
      <c r="Q25" s="23"/>
      <c r="R25" s="23"/>
      <c r="S25" s="23"/>
      <c r="T25" s="23"/>
      <c r="U25" s="23"/>
      <c r="V25" s="23"/>
    </row>
    <row r="26" spans="1:23" s="7" customFormat="1" ht="17.100000000000001" customHeight="1">
      <c r="A26" s="23"/>
      <c r="B26" s="23"/>
      <c r="C26" s="23"/>
      <c r="D26" s="23"/>
      <c r="E26" s="23"/>
      <c r="F26" s="23"/>
      <c r="G26" s="23"/>
      <c r="H26" s="23"/>
      <c r="I26" s="23"/>
      <c r="J26" s="23"/>
      <c r="K26" s="82" t="str">
        <f>B25</f>
        <v>DESCANSA</v>
      </c>
      <c r="L26" s="14" t="s">
        <v>6</v>
      </c>
      <c r="M26" s="3" t="str">
        <f>B23</f>
        <v>CT PORTO CRISTO</v>
      </c>
      <c r="N26" s="109"/>
      <c r="O26" s="109"/>
      <c r="P26" s="23"/>
      <c r="Q26" s="23"/>
      <c r="R26" s="23"/>
      <c r="S26" s="23"/>
      <c r="T26" s="23"/>
      <c r="U26" s="23"/>
      <c r="V26" s="23"/>
    </row>
    <row r="27" spans="1:23" s="7" customFormat="1" ht="19.5" customHeight="1" thickBot="1">
      <c r="A27" s="23"/>
      <c r="B27" s="23"/>
      <c r="C27" s="23"/>
      <c r="D27" s="23"/>
      <c r="E27" s="23"/>
      <c r="F27" s="23"/>
      <c r="G27" s="23"/>
      <c r="H27" s="23"/>
      <c r="I27" s="23"/>
      <c r="J27" s="23"/>
      <c r="K27" s="68"/>
      <c r="L27" s="20"/>
      <c r="M27" s="20"/>
      <c r="N27" s="37"/>
      <c r="O27" s="37"/>
      <c r="P27" s="23"/>
      <c r="Q27" s="23"/>
      <c r="R27" s="23"/>
      <c r="S27" s="23"/>
      <c r="T27" s="23"/>
      <c r="U27" s="23"/>
      <c r="V27" s="23"/>
    </row>
    <row r="28" spans="1:23" s="7" customFormat="1" ht="17.100000000000001" customHeight="1" thickBot="1">
      <c r="A28" s="10"/>
      <c r="B28" s="1" t="s">
        <v>41</v>
      </c>
      <c r="C28" s="1" t="s">
        <v>30</v>
      </c>
      <c r="D28" s="55" t="s">
        <v>2</v>
      </c>
      <c r="E28" s="56" t="s">
        <v>0</v>
      </c>
      <c r="F28" s="57" t="s">
        <v>1</v>
      </c>
      <c r="G28" s="57" t="s">
        <v>3</v>
      </c>
      <c r="H28" s="58" t="s">
        <v>4</v>
      </c>
      <c r="I28" s="59" t="s">
        <v>5</v>
      </c>
      <c r="J28" s="23"/>
      <c r="K28" s="61" t="s">
        <v>48</v>
      </c>
      <c r="L28" s="62"/>
      <c r="M28" s="5"/>
      <c r="N28" s="36"/>
      <c r="O28" s="23"/>
      <c r="P28" s="23"/>
      <c r="Q28" s="61" t="s">
        <v>50</v>
      </c>
      <c r="R28" s="62"/>
      <c r="S28" s="5"/>
      <c r="T28" s="36"/>
      <c r="U28" s="23"/>
      <c r="V28" s="23"/>
    </row>
    <row r="29" spans="1:23" s="7" customFormat="1" ht="17.100000000000001" customHeight="1">
      <c r="A29" s="49">
        <v>1</v>
      </c>
      <c r="B29" s="50" t="s">
        <v>51</v>
      </c>
      <c r="C29" s="95">
        <v>3</v>
      </c>
      <c r="D29" s="11">
        <f>COUNT(N29,O32,T29)</f>
        <v>2</v>
      </c>
      <c r="E29" s="12">
        <f>IF(N29&gt;O29,1,0)+IF(O32&gt;N32,1,0)+IF(T29&gt;U29,1,0)</f>
        <v>1</v>
      </c>
      <c r="F29" s="12">
        <f>IF(N29&lt;O29,1,0)+IF(O32&lt;N32,1,0)+IF(T29&lt;U29,1,0)</f>
        <v>1</v>
      </c>
      <c r="G29" s="12">
        <f>VALUE(N29+O32+T29)</f>
        <v>3</v>
      </c>
      <c r="H29" s="12">
        <f>VALUE(O29+N32+U29)</f>
        <v>3</v>
      </c>
      <c r="I29" s="13">
        <f>AVERAGE(G29-H29)</f>
        <v>0</v>
      </c>
      <c r="J29" s="45"/>
      <c r="K29" s="2" t="str">
        <f>B29</f>
        <v>PLAYAS SANTA PONSA TC</v>
      </c>
      <c r="L29" s="14" t="s">
        <v>6</v>
      </c>
      <c r="M29" s="82" t="str">
        <f>B32</f>
        <v>DESCANSA</v>
      </c>
      <c r="N29" s="109"/>
      <c r="O29" s="109"/>
      <c r="P29" s="23"/>
      <c r="Q29" s="2" t="str">
        <f>B29</f>
        <v>PLAYAS SANTA PONSA TC</v>
      </c>
      <c r="R29" s="14" t="s">
        <v>6</v>
      </c>
      <c r="S29" s="29" t="str">
        <f>B30</f>
        <v>RAFA NADAL CLUB "B"</v>
      </c>
      <c r="T29" s="28">
        <v>0</v>
      </c>
      <c r="U29" s="28">
        <v>3</v>
      </c>
      <c r="V29" s="23"/>
    </row>
    <row r="30" spans="1:23" s="7" customFormat="1" ht="17.100000000000001" customHeight="1">
      <c r="A30" s="51">
        <v>2</v>
      </c>
      <c r="B30" s="127" t="s">
        <v>33</v>
      </c>
      <c r="C30" s="96"/>
      <c r="D30" s="15">
        <f>COUNT(N30,O33,U29)</f>
        <v>2</v>
      </c>
      <c r="E30" s="15">
        <f>IF(N30&gt;O30,1,0)+IF(O33&gt;N33,1,0)+IF(U29&gt;T29,1,0)</f>
        <v>2</v>
      </c>
      <c r="F30" s="15">
        <f>IF(N30&lt;O30,1,0)+IF(O33&lt;N33,1,0)+IF(U29&lt;T29,1,0)</f>
        <v>0</v>
      </c>
      <c r="G30" s="15">
        <f>VALUE(N30+O33+U29)</f>
        <v>6</v>
      </c>
      <c r="H30" s="15">
        <f>VALUE(O30+N33+T29)</f>
        <v>0</v>
      </c>
      <c r="I30" s="16">
        <f>AVERAGE(G30-H30)</f>
        <v>6</v>
      </c>
      <c r="J30" s="45"/>
      <c r="K30" s="29" t="str">
        <f>B30</f>
        <v>RAFA NADAL CLUB "B"</v>
      </c>
      <c r="L30" s="14" t="s">
        <v>6</v>
      </c>
      <c r="M30" s="14" t="str">
        <f>B31</f>
        <v>EU MOLL TC</v>
      </c>
      <c r="N30" s="28">
        <v>3</v>
      </c>
      <c r="O30" s="28">
        <v>0</v>
      </c>
      <c r="P30" s="119"/>
      <c r="Q30" s="3" t="str">
        <f>B31</f>
        <v>EU MOLL TC</v>
      </c>
      <c r="R30" s="14" t="s">
        <v>6</v>
      </c>
      <c r="S30" s="83" t="str">
        <f>B32</f>
        <v>DESCANSA</v>
      </c>
      <c r="T30" s="109"/>
      <c r="U30" s="109"/>
      <c r="V30" s="23"/>
    </row>
    <row r="31" spans="1:23" s="7" customFormat="1" ht="17.100000000000001" customHeight="1" thickBot="1">
      <c r="A31" s="53">
        <v>3</v>
      </c>
      <c r="B31" s="54" t="s">
        <v>16</v>
      </c>
      <c r="C31" s="97"/>
      <c r="D31" s="18">
        <f>COUNT(O30,N32,T30)</f>
        <v>2</v>
      </c>
      <c r="E31" s="90">
        <f>IF(N32&gt;O32,1,0)+IF(O30&gt;N30,1,0)+IF(T30&gt;U30,1,0)</f>
        <v>0</v>
      </c>
      <c r="F31" s="90">
        <f>IF(N32&lt;O32,1,0)+IF(O30&lt;N30,1,0)+IF(T30&lt;U30,1,0)</f>
        <v>2</v>
      </c>
      <c r="G31" s="90">
        <f>VALUE(O30+N32+T30)</f>
        <v>0</v>
      </c>
      <c r="H31" s="90">
        <f>VALUE(N30+O32+U30)</f>
        <v>6</v>
      </c>
      <c r="I31" s="91">
        <f>AVERAGE(G31-H31)</f>
        <v>-6</v>
      </c>
      <c r="J31" s="23"/>
      <c r="K31" s="61" t="s">
        <v>49</v>
      </c>
      <c r="L31" s="62"/>
      <c r="M31" s="5"/>
      <c r="N31" s="36"/>
      <c r="O31" s="23"/>
      <c r="P31" s="23"/>
      <c r="Q31" s="23"/>
      <c r="R31" s="23"/>
      <c r="S31" s="23"/>
      <c r="T31" s="23"/>
      <c r="U31" s="23"/>
      <c r="V31" s="23"/>
      <c r="W31" s="150"/>
    </row>
    <row r="32" spans="1:23" s="7" customFormat="1" ht="17.100000000000001" customHeight="1">
      <c r="A32" s="69">
        <v>4</v>
      </c>
      <c r="B32" s="106" t="s">
        <v>11</v>
      </c>
      <c r="C32" s="94"/>
      <c r="D32" s="71">
        <f>COUNT(O29,N33,U30)</f>
        <v>0</v>
      </c>
      <c r="E32" s="71">
        <f>IF(O29&gt;N29,1,0)+IF(N33&gt;O33,1,0)+IF(U30&gt;T30,1,0)</f>
        <v>0</v>
      </c>
      <c r="F32" s="71">
        <f>IF(O29&lt;N29,1,0)+IF(N33&lt;O33,1,0)+IF(U30&lt;T30,1,0)</f>
        <v>0</v>
      </c>
      <c r="G32" s="71">
        <f>VALUE(O29+N33+U30)</f>
        <v>0</v>
      </c>
      <c r="H32" s="71">
        <f>VALUE(N29+O33+T30)</f>
        <v>0</v>
      </c>
      <c r="I32" s="71">
        <f>AVERAGE(G32-H32)</f>
        <v>0</v>
      </c>
      <c r="J32" s="23"/>
      <c r="K32" s="3" t="str">
        <f>B31</f>
        <v>EU MOLL TC</v>
      </c>
      <c r="L32" s="14" t="s">
        <v>6</v>
      </c>
      <c r="M32" s="3" t="str">
        <f>B29</f>
        <v>PLAYAS SANTA PONSA TC</v>
      </c>
      <c r="N32" s="28">
        <v>0</v>
      </c>
      <c r="O32" s="28">
        <v>3</v>
      </c>
      <c r="P32" s="23"/>
      <c r="Q32" s="23"/>
      <c r="R32" s="23"/>
      <c r="S32" s="23"/>
      <c r="T32" s="23"/>
      <c r="U32" s="23"/>
      <c r="V32" s="23"/>
      <c r="W32" s="150"/>
    </row>
    <row r="33" spans="1:22" s="7" customFormat="1" ht="17.100000000000001" customHeight="1">
      <c r="A33" s="23"/>
      <c r="B33" s="155" t="s">
        <v>96</v>
      </c>
      <c r="C33" s="156"/>
      <c r="D33" s="156"/>
      <c r="E33" s="156"/>
      <c r="F33" s="156"/>
      <c r="G33" s="156"/>
      <c r="H33" s="156"/>
      <c r="I33" s="156"/>
      <c r="J33" s="23"/>
      <c r="K33" s="82" t="str">
        <f>B32</f>
        <v>DESCANSA</v>
      </c>
      <c r="L33" s="14" t="s">
        <v>6</v>
      </c>
      <c r="M33" s="3" t="str">
        <f>B30</f>
        <v>RAFA NADAL CLUB "B"</v>
      </c>
      <c r="N33" s="109"/>
      <c r="O33" s="109"/>
      <c r="P33" s="23"/>
      <c r="Q33" s="23"/>
      <c r="R33" s="23"/>
      <c r="S33" s="23"/>
      <c r="T33" s="23"/>
      <c r="U33" s="23"/>
      <c r="V33" s="23"/>
    </row>
    <row r="34" spans="1:22" s="7" customFormat="1" ht="17.100000000000001" customHeight="1">
      <c r="A34" s="23"/>
      <c r="B34" s="155" t="s">
        <v>97</v>
      </c>
      <c r="C34" s="156"/>
      <c r="D34" s="156"/>
      <c r="E34" s="156"/>
      <c r="F34" s="156"/>
      <c r="G34" s="156"/>
      <c r="H34" s="156"/>
      <c r="I34" s="156"/>
      <c r="J34" s="23"/>
      <c r="K34" s="151"/>
      <c r="L34" s="152"/>
      <c r="M34" s="153"/>
      <c r="N34" s="154"/>
      <c r="O34" s="154"/>
      <c r="P34" s="23"/>
      <c r="Q34" s="23"/>
      <c r="R34" s="23"/>
      <c r="S34" s="23"/>
      <c r="T34" s="23"/>
      <c r="U34" s="23"/>
      <c r="V34" s="23"/>
    </row>
    <row r="35" spans="1:22" s="7" customFormat="1" ht="17.100000000000001" customHeight="1">
      <c r="A35" s="23"/>
      <c r="B35" s="23"/>
      <c r="C35" s="23"/>
      <c r="D35" s="23"/>
      <c r="E35" s="23"/>
      <c r="F35" s="23"/>
      <c r="G35" s="23"/>
      <c r="H35" s="23"/>
      <c r="I35" s="23"/>
      <c r="J35" s="23"/>
      <c r="K35" s="151"/>
      <c r="L35" s="152"/>
      <c r="M35" s="153"/>
      <c r="N35" s="154"/>
      <c r="O35" s="154"/>
      <c r="P35" s="23"/>
      <c r="Q35" s="23"/>
      <c r="R35" s="23"/>
      <c r="S35" s="23"/>
      <c r="T35" s="23"/>
      <c r="U35" s="23"/>
      <c r="V35" s="23"/>
    </row>
    <row r="36" spans="1:22" s="7" customFormat="1" ht="14.1" customHeight="1">
      <c r="A36" s="23"/>
      <c r="B36" s="23"/>
      <c r="C36" s="23"/>
      <c r="D36" s="23"/>
      <c r="E36" s="23"/>
      <c r="F36" s="23"/>
      <c r="G36" s="23"/>
      <c r="H36" s="23"/>
      <c r="I36" s="23"/>
      <c r="J36" s="23"/>
      <c r="K36" s="68"/>
      <c r="L36" s="20"/>
      <c r="M36" s="20"/>
      <c r="N36" s="37"/>
      <c r="O36" s="37"/>
      <c r="P36" s="23"/>
      <c r="Q36" s="23"/>
      <c r="R36" s="23"/>
      <c r="S36" s="23"/>
      <c r="T36" s="23"/>
      <c r="U36" s="23"/>
      <c r="V36" s="23"/>
    </row>
    <row r="37" spans="1:22" ht="21" customHeight="1">
      <c r="A37" s="112"/>
      <c r="B37" s="115" t="s">
        <v>18</v>
      </c>
      <c r="C37" s="48"/>
      <c r="D37" s="111" t="s">
        <v>82</v>
      </c>
      <c r="E37" s="9"/>
      <c r="F37" s="9"/>
      <c r="G37" s="9"/>
      <c r="H37" s="9"/>
      <c r="I37" s="9"/>
      <c r="J37" s="77"/>
      <c r="K37" s="77"/>
      <c r="L37" s="77"/>
      <c r="M37" s="9"/>
      <c r="N37" s="9"/>
      <c r="O37" s="9"/>
      <c r="P37" s="9"/>
      <c r="Q37" s="9"/>
      <c r="R37" s="9"/>
      <c r="S37" s="9"/>
      <c r="T37" s="9"/>
      <c r="U37" s="9"/>
      <c r="V37" s="9"/>
    </row>
    <row r="38" spans="1:22" ht="12" customHeight="1">
      <c r="A38" s="9"/>
      <c r="B38" s="9"/>
      <c r="C38" s="9"/>
      <c r="D38" s="9"/>
      <c r="E38" s="9"/>
      <c r="F38" s="9"/>
      <c r="G38" s="9"/>
      <c r="H38" s="9"/>
      <c r="I38" s="9"/>
      <c r="J38" s="77"/>
      <c r="K38" s="77"/>
      <c r="L38" s="77"/>
      <c r="M38" s="9"/>
      <c r="N38" s="9"/>
      <c r="O38" s="9"/>
      <c r="P38" s="9"/>
      <c r="Q38" s="9"/>
      <c r="R38" s="9"/>
      <c r="S38" s="9"/>
      <c r="T38" s="9"/>
      <c r="U38" s="9"/>
      <c r="V38" s="9"/>
    </row>
    <row r="39" spans="1:22" ht="17.25" customHeight="1">
      <c r="A39" s="9"/>
      <c r="B39" s="136" t="s">
        <v>53</v>
      </c>
      <c r="C39" s="137"/>
      <c r="D39" s="137"/>
      <c r="E39" s="137"/>
      <c r="F39" s="137"/>
      <c r="G39" s="137"/>
      <c r="H39" s="137"/>
      <c r="I39" s="77"/>
      <c r="J39" s="77"/>
      <c r="K39" s="133" t="s">
        <v>14</v>
      </c>
      <c r="L39" s="133"/>
      <c r="M39" s="133"/>
      <c r="N39" s="133"/>
      <c r="O39" s="133"/>
      <c r="P39" s="133"/>
      <c r="Q39" s="133"/>
      <c r="R39" s="133"/>
      <c r="S39" s="133"/>
      <c r="T39" s="133"/>
    </row>
    <row r="40" spans="1:22" ht="12" customHeight="1">
      <c r="A40" s="9"/>
      <c r="B40" s="138"/>
      <c r="C40" s="137"/>
      <c r="D40" s="137"/>
      <c r="E40" s="137"/>
      <c r="F40" s="137"/>
      <c r="G40" s="137"/>
      <c r="H40" s="137"/>
      <c r="I40" s="9"/>
      <c r="J40" s="9"/>
      <c r="K40" s="133"/>
      <c r="L40" s="133"/>
      <c r="M40" s="133"/>
      <c r="N40" s="133"/>
      <c r="O40" s="133"/>
      <c r="P40" s="133"/>
      <c r="Q40" s="133"/>
      <c r="R40" s="133"/>
      <c r="S40" s="133"/>
      <c r="T40" s="133"/>
    </row>
    <row r="41" spans="1:22" ht="12" customHeight="1">
      <c r="A41" s="9"/>
      <c r="B41" s="139"/>
      <c r="C41" s="176"/>
      <c r="D41" s="177"/>
      <c r="E41" s="177"/>
      <c r="F41" s="170"/>
      <c r="G41" s="137"/>
      <c r="H41" s="137"/>
      <c r="I41" s="9"/>
      <c r="J41" s="9"/>
      <c r="K41" s="133"/>
      <c r="L41" s="133"/>
      <c r="M41" s="133"/>
      <c r="N41" s="133"/>
      <c r="O41" s="133"/>
      <c r="P41" s="133"/>
      <c r="Q41" s="133"/>
      <c r="R41" s="133"/>
      <c r="S41" s="133"/>
      <c r="T41" s="133"/>
    </row>
    <row r="42" spans="1:22" ht="14.25" customHeight="1">
      <c r="A42" s="9"/>
      <c r="B42" s="139"/>
      <c r="C42" s="140" t="s">
        <v>88</v>
      </c>
      <c r="D42" s="141"/>
      <c r="E42" s="142"/>
      <c r="F42" s="137"/>
      <c r="G42" s="137"/>
      <c r="H42" s="137"/>
      <c r="I42" s="9"/>
      <c r="J42" s="9"/>
      <c r="K42" s="133"/>
      <c r="L42" s="133"/>
      <c r="M42" s="133"/>
      <c r="N42" s="133"/>
      <c r="O42" s="133"/>
      <c r="P42" s="133"/>
      <c r="Q42" s="133"/>
      <c r="R42" s="133"/>
      <c r="S42" s="133"/>
      <c r="T42" s="133"/>
    </row>
    <row r="43" spans="1:22" ht="12" customHeight="1">
      <c r="A43" s="9"/>
      <c r="B43" s="117" t="s">
        <v>33</v>
      </c>
      <c r="C43" s="137"/>
      <c r="D43" s="137"/>
      <c r="E43" s="143"/>
      <c r="F43" s="137"/>
      <c r="G43" s="137"/>
      <c r="H43" s="137"/>
      <c r="I43" s="9"/>
      <c r="J43" s="9"/>
      <c r="K43" s="133"/>
      <c r="L43" s="133"/>
      <c r="M43" s="133"/>
      <c r="N43" s="133"/>
      <c r="O43" s="133"/>
      <c r="P43" s="133"/>
      <c r="Q43" s="133"/>
      <c r="R43" s="133"/>
      <c r="S43" s="133"/>
      <c r="T43" s="133"/>
    </row>
    <row r="44" spans="1:22" ht="12" customHeight="1">
      <c r="A44" s="9"/>
      <c r="B44" s="144"/>
      <c r="C44" s="137"/>
      <c r="D44" s="137"/>
      <c r="E44" s="143"/>
      <c r="F44" s="137"/>
      <c r="G44" s="137"/>
      <c r="H44" s="137"/>
      <c r="I44" s="9"/>
      <c r="J44" s="9"/>
      <c r="K44" s="9"/>
      <c r="L44" s="9"/>
      <c r="M44" s="9"/>
      <c r="N44" s="9"/>
      <c r="O44" s="9"/>
      <c r="P44" s="9"/>
      <c r="Q44" s="9"/>
      <c r="R44" s="9"/>
      <c r="S44" s="9"/>
    </row>
    <row r="45" spans="1:22" ht="12" customHeight="1">
      <c r="A45" s="9"/>
      <c r="B45" s="144"/>
      <c r="C45" s="137"/>
      <c r="D45" s="137"/>
      <c r="E45" s="143"/>
      <c r="F45" s="137"/>
      <c r="G45" s="137"/>
      <c r="H45" s="145"/>
      <c r="I45" s="9"/>
      <c r="J45" s="9"/>
      <c r="K45" s="9"/>
      <c r="L45" s="9"/>
      <c r="M45" s="9"/>
      <c r="N45" s="9"/>
      <c r="O45" s="9"/>
      <c r="P45" s="9"/>
      <c r="Q45" s="9"/>
      <c r="R45" s="9"/>
      <c r="S45" s="9"/>
    </row>
    <row r="46" spans="1:22" ht="13.5" customHeight="1">
      <c r="A46" s="9"/>
      <c r="B46" s="144"/>
      <c r="C46" s="137"/>
      <c r="D46" s="137"/>
      <c r="E46" s="143"/>
      <c r="F46" s="146" t="s">
        <v>87</v>
      </c>
      <c r="G46" s="147"/>
      <c r="H46" s="147"/>
      <c r="I46" s="9"/>
      <c r="J46" s="9"/>
      <c r="K46" s="9"/>
      <c r="L46" s="9"/>
      <c r="M46" s="9"/>
      <c r="N46" s="9"/>
      <c r="O46" s="9"/>
      <c r="P46" s="9"/>
      <c r="Q46" s="9"/>
      <c r="R46" s="9"/>
      <c r="S46" s="9"/>
    </row>
    <row r="47" spans="1:22" ht="12" customHeight="1">
      <c r="A47" s="9"/>
      <c r="B47" s="118" t="s">
        <v>54</v>
      </c>
      <c r="C47" s="137"/>
      <c r="D47" s="137"/>
      <c r="E47" s="143"/>
      <c r="F47" s="137"/>
      <c r="G47" s="137"/>
      <c r="H47" s="137"/>
      <c r="I47" s="9"/>
      <c r="J47" s="9"/>
      <c r="K47" s="9"/>
      <c r="L47" s="9"/>
      <c r="M47" s="9"/>
      <c r="N47" s="9"/>
      <c r="O47" s="9"/>
      <c r="P47" s="9"/>
      <c r="Q47" s="9"/>
      <c r="R47" s="9"/>
      <c r="S47" s="9"/>
    </row>
    <row r="48" spans="1:22" ht="12" customHeight="1">
      <c r="A48" s="9"/>
      <c r="B48" s="138"/>
      <c r="C48" s="137"/>
      <c r="D48" s="137"/>
      <c r="E48" s="143"/>
      <c r="F48" s="137"/>
      <c r="G48" s="137"/>
      <c r="H48" s="137"/>
      <c r="I48" s="9"/>
      <c r="J48" s="9"/>
      <c r="K48" s="9"/>
      <c r="L48" s="9"/>
      <c r="M48" s="9"/>
      <c r="N48" s="9"/>
      <c r="O48" s="9"/>
      <c r="P48" s="9"/>
      <c r="Q48" s="9"/>
      <c r="R48" s="9"/>
      <c r="S48" s="9"/>
    </row>
    <row r="49" spans="1:21" ht="12" customHeight="1">
      <c r="A49" s="9"/>
      <c r="B49" s="139"/>
      <c r="C49" s="173"/>
      <c r="D49" s="174"/>
      <c r="E49" s="175"/>
      <c r="F49" s="137"/>
      <c r="G49" s="137"/>
      <c r="H49" s="137"/>
      <c r="I49" s="9"/>
      <c r="J49" s="9"/>
      <c r="K49" s="9"/>
      <c r="L49" s="9"/>
      <c r="M49" s="9"/>
      <c r="N49" s="9"/>
      <c r="O49" s="9"/>
      <c r="P49" s="9"/>
      <c r="Q49" s="9"/>
      <c r="R49" s="9"/>
      <c r="S49" s="9"/>
    </row>
    <row r="50" spans="1:21" ht="16.5" customHeight="1">
      <c r="A50" s="9"/>
      <c r="B50" s="139"/>
      <c r="C50" s="140" t="s">
        <v>88</v>
      </c>
      <c r="D50" s="141"/>
      <c r="E50" s="141"/>
      <c r="F50" s="137"/>
      <c r="G50" s="137"/>
      <c r="H50" s="137"/>
      <c r="I50" s="9"/>
      <c r="J50" s="9"/>
      <c r="K50" s="9"/>
      <c r="L50" s="9"/>
      <c r="M50" s="9"/>
      <c r="N50" s="9"/>
      <c r="O50" s="9"/>
      <c r="P50" s="9"/>
      <c r="Q50" s="9"/>
      <c r="R50" s="9"/>
      <c r="S50" s="9"/>
      <c r="T50" s="9"/>
    </row>
    <row r="51" spans="1:21" ht="12" customHeight="1">
      <c r="A51" s="9"/>
      <c r="B51" s="149" t="s">
        <v>12</v>
      </c>
      <c r="C51" s="137"/>
      <c r="D51" s="137"/>
      <c r="E51" s="137"/>
      <c r="F51" s="137"/>
      <c r="G51" s="137"/>
      <c r="H51" s="137"/>
      <c r="I51" s="9"/>
      <c r="J51" s="9"/>
      <c r="K51" s="9"/>
      <c r="L51" s="9"/>
      <c r="M51" s="9"/>
      <c r="N51" s="9"/>
      <c r="O51" s="9"/>
      <c r="P51" s="9"/>
      <c r="Q51" s="9"/>
      <c r="R51" s="9"/>
      <c r="S51" s="9"/>
      <c r="T51" s="9"/>
    </row>
    <row r="52" spans="1:21">
      <c r="A52" s="9"/>
      <c r="B52" s="137"/>
      <c r="C52" s="137"/>
      <c r="D52" s="137"/>
      <c r="E52" s="137"/>
      <c r="F52" s="137"/>
      <c r="G52" s="137"/>
      <c r="H52" s="137"/>
      <c r="I52" s="9"/>
      <c r="J52" s="23"/>
      <c r="K52" s="23"/>
      <c r="L52" s="23"/>
      <c r="M52" s="23"/>
      <c r="N52" s="23"/>
      <c r="O52" s="23"/>
      <c r="P52" s="23"/>
      <c r="Q52" s="23"/>
      <c r="R52" s="23"/>
      <c r="S52" s="23"/>
      <c r="T52" s="23"/>
      <c r="U52" s="9"/>
    </row>
  </sheetData>
  <mergeCells count="6">
    <mergeCell ref="F46:H46"/>
    <mergeCell ref="K39:T43"/>
    <mergeCell ref="C50:E50"/>
    <mergeCell ref="C42:E42"/>
    <mergeCell ref="C49:E49"/>
    <mergeCell ref="C41:E41"/>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6F7D9-0D5E-4658-889E-C479E268D506}">
  <dimension ref="A1:W22"/>
  <sheetViews>
    <sheetView workbookViewId="0">
      <selection activeCell="B24" sqref="B24"/>
    </sheetView>
  </sheetViews>
  <sheetFormatPr baseColWidth="10" defaultRowHeight="15"/>
  <cols>
    <col min="1" max="1" width="3.7109375" customWidth="1"/>
    <col min="2" max="2" width="20.140625" customWidth="1"/>
    <col min="3" max="3" width="6" customWidth="1"/>
    <col min="4" max="4" width="12.42578125" customWidth="1"/>
    <col min="5" max="5" width="3.85546875" customWidth="1"/>
    <col min="6" max="6" width="4" customWidth="1"/>
    <col min="7" max="7" width="3.5703125" customWidth="1"/>
    <col min="8" max="8" width="5" customWidth="1"/>
    <col min="9" max="9" width="4.42578125" customWidth="1"/>
    <col min="10" max="10" width="5.140625" customWidth="1"/>
    <col min="11" max="11" width="3.85546875" customWidth="1"/>
    <col min="12" max="12" width="23.5703125" customWidth="1"/>
    <col min="13" max="13" width="3" customWidth="1"/>
    <col min="14" max="14" width="22.85546875" customWidth="1"/>
    <col min="15" max="15" width="3.5703125" customWidth="1"/>
    <col min="16" max="16" width="3.7109375" customWidth="1"/>
    <col min="17" max="17" width="4" customWidth="1"/>
    <col min="18" max="18" width="23.140625" customWidth="1"/>
    <col min="19" max="19" width="2.7109375" customWidth="1"/>
    <col min="20" max="20" width="22" customWidth="1"/>
    <col min="21" max="21" width="3.42578125" customWidth="1"/>
    <col min="22" max="22" width="3.5703125" customWidth="1"/>
  </cols>
  <sheetData>
    <row r="1" spans="1:23" ht="18">
      <c r="A1" s="9"/>
      <c r="B1" s="38" t="s">
        <v>60</v>
      </c>
      <c r="C1" s="38"/>
      <c r="D1" s="38"/>
      <c r="E1" s="9"/>
      <c r="F1" s="9"/>
      <c r="G1" s="9"/>
      <c r="H1" s="9"/>
      <c r="I1" s="9"/>
      <c r="J1" s="9"/>
      <c r="K1" s="9"/>
      <c r="L1" s="9"/>
      <c r="M1" s="9"/>
      <c r="N1" s="9"/>
      <c r="O1" s="9"/>
      <c r="P1" s="9"/>
      <c r="Q1" s="9"/>
      <c r="R1" s="9"/>
      <c r="S1" s="9"/>
      <c r="T1" s="9"/>
      <c r="U1" s="9"/>
      <c r="V1" s="9"/>
      <c r="W1" s="9"/>
    </row>
    <row r="2" spans="1:23" ht="7.5" customHeight="1">
      <c r="A2" s="9"/>
      <c r="B2" s="9"/>
      <c r="C2" s="9"/>
      <c r="D2" s="9"/>
      <c r="E2" s="9"/>
      <c r="F2" s="9"/>
      <c r="G2" s="9"/>
      <c r="H2" s="9"/>
      <c r="I2" s="9"/>
      <c r="J2" s="9"/>
      <c r="K2" s="9"/>
      <c r="L2" s="9"/>
      <c r="M2" s="9"/>
      <c r="N2" s="9"/>
      <c r="O2" s="9"/>
      <c r="P2" s="9"/>
      <c r="Q2" s="9"/>
      <c r="R2" s="9"/>
      <c r="S2" s="9"/>
      <c r="T2" s="9"/>
      <c r="U2" s="9"/>
      <c r="V2" s="9"/>
      <c r="W2" s="9"/>
    </row>
    <row r="3" spans="1:23" ht="14.25" customHeight="1">
      <c r="A3" s="9"/>
      <c r="B3" s="116" t="s">
        <v>73</v>
      </c>
      <c r="C3" s="66"/>
      <c r="D3" s="27"/>
      <c r="E3" s="9"/>
      <c r="F3" s="9"/>
      <c r="G3" s="9"/>
      <c r="H3" s="39"/>
      <c r="I3" s="9"/>
      <c r="J3" s="9"/>
      <c r="K3" s="9"/>
      <c r="L3" s="9"/>
      <c r="M3" s="9"/>
      <c r="N3" s="9"/>
      <c r="O3" s="9"/>
      <c r="P3" s="9"/>
      <c r="Q3" s="9"/>
      <c r="R3" s="9"/>
      <c r="S3" s="9"/>
      <c r="T3" s="9"/>
      <c r="U3" s="9"/>
      <c r="V3" s="9"/>
      <c r="W3" s="9"/>
    </row>
    <row r="4" spans="1:23" s="9" customFormat="1" ht="12.95" customHeight="1">
      <c r="B4" s="27"/>
      <c r="C4" s="27"/>
      <c r="D4" s="27"/>
      <c r="H4" s="39"/>
    </row>
    <row r="5" spans="1:23" ht="14.25" customHeight="1">
      <c r="A5" s="9"/>
      <c r="B5" s="66" t="s">
        <v>70</v>
      </c>
      <c r="C5" s="66"/>
      <c r="D5" s="27"/>
      <c r="E5" s="9"/>
      <c r="F5" s="9"/>
      <c r="G5" s="9"/>
      <c r="H5" s="25"/>
      <c r="I5" s="9"/>
      <c r="J5" s="9"/>
      <c r="K5" s="9"/>
      <c r="L5" s="26"/>
      <c r="M5" s="9"/>
      <c r="N5" s="9"/>
      <c r="O5" s="9"/>
      <c r="P5" s="9"/>
      <c r="Q5" s="9"/>
      <c r="R5" s="9"/>
      <c r="S5" s="9"/>
      <c r="T5" s="9"/>
      <c r="U5" s="9"/>
      <c r="V5" s="9"/>
      <c r="W5" s="9"/>
    </row>
    <row r="6" spans="1:23" ht="12.95" customHeight="1">
      <c r="A6" s="9"/>
      <c r="B6" s="26" t="s">
        <v>71</v>
      </c>
      <c r="C6" s="26"/>
      <c r="D6" s="26"/>
      <c r="E6" s="9"/>
      <c r="F6" s="9"/>
      <c r="G6" s="9"/>
      <c r="H6" s="25"/>
      <c r="I6" s="9"/>
      <c r="J6" s="9"/>
      <c r="K6" s="9"/>
      <c r="L6" s="26"/>
      <c r="M6" s="9"/>
      <c r="N6" s="9"/>
      <c r="O6" s="9"/>
      <c r="P6" s="9"/>
      <c r="Q6" s="9"/>
      <c r="R6" s="9"/>
      <c r="S6" s="9"/>
      <c r="T6" s="9"/>
      <c r="U6" s="9"/>
      <c r="V6" s="9"/>
      <c r="W6" s="9"/>
    </row>
    <row r="7" spans="1:23" ht="12.95" customHeight="1">
      <c r="A7" s="9"/>
      <c r="B7" s="24"/>
      <c r="C7" s="24"/>
      <c r="D7" s="24"/>
      <c r="E7" s="9"/>
      <c r="F7" s="9"/>
      <c r="G7" s="9"/>
      <c r="H7" s="25"/>
      <c r="I7" s="9"/>
      <c r="J7" s="9"/>
      <c r="K7" s="9"/>
      <c r="L7" s="26"/>
      <c r="M7" s="9"/>
      <c r="N7" s="9"/>
      <c r="O7" s="9"/>
      <c r="P7" s="9"/>
      <c r="Q7" s="9"/>
      <c r="R7" s="9"/>
      <c r="S7" s="9"/>
      <c r="T7" s="9"/>
      <c r="U7" s="9"/>
      <c r="V7" s="9"/>
      <c r="W7" s="9"/>
    </row>
    <row r="8" spans="1:23" ht="12.95" customHeight="1">
      <c r="A8" s="9"/>
      <c r="B8" s="81" t="s">
        <v>26</v>
      </c>
      <c r="C8" s="81"/>
      <c r="D8" s="34"/>
      <c r="E8" s="35"/>
      <c r="F8" s="35"/>
      <c r="G8" s="35"/>
      <c r="H8" s="35"/>
      <c r="I8" s="35"/>
      <c r="J8" s="35"/>
      <c r="K8" s="35"/>
      <c r="L8" s="35"/>
      <c r="M8" s="35"/>
      <c r="N8" s="33"/>
      <c r="O8" s="9"/>
      <c r="P8" s="9"/>
      <c r="Q8" s="9"/>
      <c r="R8" s="9"/>
      <c r="S8" s="9"/>
      <c r="T8" s="9"/>
      <c r="U8" s="9"/>
      <c r="V8" s="9"/>
      <c r="W8" s="9"/>
    </row>
    <row r="9" spans="1:23" ht="12.95" customHeight="1">
      <c r="A9" s="9"/>
      <c r="B9" s="81" t="s">
        <v>13</v>
      </c>
      <c r="C9" s="81"/>
      <c r="D9" s="34"/>
      <c r="E9" s="35"/>
      <c r="F9" s="35"/>
      <c r="G9" s="35"/>
      <c r="H9" s="35"/>
      <c r="I9" s="35"/>
      <c r="J9" s="35"/>
      <c r="K9" s="35"/>
      <c r="L9" s="35"/>
      <c r="M9" s="35"/>
      <c r="N9" s="33"/>
      <c r="O9" s="9"/>
      <c r="P9" s="9"/>
      <c r="Q9" s="9"/>
      <c r="R9" s="9"/>
      <c r="S9" s="9"/>
      <c r="T9" s="9"/>
      <c r="U9" s="9"/>
      <c r="V9" s="9"/>
      <c r="W9" s="9"/>
    </row>
    <row r="10" spans="1:23" ht="12.95" customHeight="1">
      <c r="A10" s="9"/>
      <c r="B10" s="81" t="s">
        <v>27</v>
      </c>
      <c r="C10" s="81"/>
      <c r="D10" s="34"/>
      <c r="E10" s="35"/>
      <c r="F10" s="35"/>
      <c r="G10" s="35"/>
      <c r="H10" s="35"/>
      <c r="I10" s="35"/>
      <c r="J10" s="35"/>
      <c r="K10" s="35"/>
      <c r="L10" s="35"/>
      <c r="M10" s="35"/>
      <c r="N10" s="33"/>
      <c r="O10" s="9"/>
      <c r="P10" s="9"/>
      <c r="Q10" s="9"/>
      <c r="R10" s="9"/>
      <c r="S10" s="9"/>
      <c r="T10" s="9"/>
      <c r="U10" s="9"/>
      <c r="V10" s="9"/>
      <c r="W10" s="9"/>
    </row>
    <row r="11" spans="1:23" ht="12.95" customHeight="1">
      <c r="A11" s="9"/>
      <c r="B11" s="24"/>
      <c r="C11" s="24"/>
      <c r="D11" s="24"/>
      <c r="E11" s="9"/>
      <c r="F11" s="9"/>
      <c r="G11" s="9"/>
      <c r="H11" s="25"/>
      <c r="I11" s="9"/>
      <c r="J11" s="9"/>
      <c r="K11" s="9"/>
      <c r="L11" s="26"/>
      <c r="M11" s="9"/>
      <c r="N11" s="9"/>
      <c r="O11" s="9"/>
      <c r="P11" s="9"/>
      <c r="Q11" s="9"/>
      <c r="R11" s="9"/>
      <c r="S11" s="9"/>
      <c r="T11" s="9"/>
      <c r="U11" s="9"/>
      <c r="V11" s="9"/>
      <c r="W11" s="9"/>
    </row>
    <row r="12" spans="1:23" s="23" customFormat="1" ht="14.1" customHeight="1" thickBot="1">
      <c r="A12" s="44"/>
      <c r="B12" s="47"/>
      <c r="C12" s="47"/>
      <c r="D12" s="47"/>
      <c r="E12" s="43"/>
      <c r="F12" s="43"/>
      <c r="G12" s="43"/>
      <c r="H12" s="43"/>
      <c r="I12" s="43"/>
      <c r="J12" s="43"/>
      <c r="L12" s="20"/>
      <c r="M12" s="20"/>
      <c r="N12" s="20"/>
      <c r="O12" s="37"/>
      <c r="P12" s="37"/>
      <c r="R12" s="20"/>
      <c r="S12" s="20"/>
      <c r="T12" s="20"/>
      <c r="U12" s="37"/>
      <c r="V12" s="37"/>
    </row>
    <row r="13" spans="1:23" s="7" customFormat="1" ht="17.100000000000001" customHeight="1" thickBot="1">
      <c r="A13" s="10"/>
      <c r="B13" s="1" t="s">
        <v>7</v>
      </c>
      <c r="C13" s="1" t="s">
        <v>30</v>
      </c>
      <c r="D13" s="1" t="s">
        <v>23</v>
      </c>
      <c r="E13" s="55" t="s">
        <v>2</v>
      </c>
      <c r="F13" s="56" t="s">
        <v>0</v>
      </c>
      <c r="G13" s="57" t="s">
        <v>1</v>
      </c>
      <c r="H13" s="57" t="s">
        <v>3</v>
      </c>
      <c r="I13" s="58" t="s">
        <v>4</v>
      </c>
      <c r="J13" s="59" t="s">
        <v>5</v>
      </c>
      <c r="K13" s="23"/>
      <c r="L13" s="61" t="s">
        <v>78</v>
      </c>
      <c r="M13" s="62"/>
      <c r="N13" s="5"/>
      <c r="O13" s="36"/>
      <c r="P13" s="23"/>
      <c r="Q13" s="23"/>
      <c r="R13" s="61" t="s">
        <v>80</v>
      </c>
      <c r="S13" s="62"/>
      <c r="T13" s="5"/>
      <c r="U13" s="36"/>
      <c r="V13" s="23"/>
      <c r="W13" s="23"/>
    </row>
    <row r="14" spans="1:23" s="7" customFormat="1" ht="17.100000000000001" customHeight="1">
      <c r="A14" s="49">
        <v>1</v>
      </c>
      <c r="B14" s="50"/>
      <c r="C14" s="95"/>
      <c r="D14" s="78"/>
      <c r="E14" s="11">
        <f>COUNT(O14,P17,U14)</f>
        <v>0</v>
      </c>
      <c r="F14" s="12">
        <f>IF(O14&gt;P14,1,0)+IF(P17&gt;O17,1,0)+IF(U14&gt;V14,1,0)</f>
        <v>0</v>
      </c>
      <c r="G14" s="12">
        <f>IF(O14&lt;P14,1,0)+IF(P17&lt;O17,1,0)+IF(U14&lt;V14,1,0)</f>
        <v>0</v>
      </c>
      <c r="H14" s="12">
        <f>VALUE(O14+P17+U14)</f>
        <v>0</v>
      </c>
      <c r="I14" s="12">
        <f>VALUE(P14+O17+V14)</f>
        <v>0</v>
      </c>
      <c r="J14" s="13">
        <f>AVERAGE(H14-I14)</f>
        <v>0</v>
      </c>
      <c r="K14" s="45"/>
      <c r="L14" s="2">
        <f>B14</f>
        <v>0</v>
      </c>
      <c r="M14" s="14"/>
      <c r="N14" s="3">
        <f>B17</f>
        <v>0</v>
      </c>
      <c r="O14" s="109"/>
      <c r="P14" s="109"/>
      <c r="Q14" s="120"/>
      <c r="R14" s="29">
        <f>B14</f>
        <v>0</v>
      </c>
      <c r="S14" s="14" t="s">
        <v>6</v>
      </c>
      <c r="T14" s="29">
        <f>B15</f>
        <v>0</v>
      </c>
      <c r="U14" s="28"/>
      <c r="V14" s="28"/>
      <c r="W14" s="23"/>
    </row>
    <row r="15" spans="1:23" s="7" customFormat="1" ht="17.100000000000001" customHeight="1">
      <c r="A15" s="51">
        <v>2</v>
      </c>
      <c r="B15" s="52"/>
      <c r="C15" s="96"/>
      <c r="D15" s="79"/>
      <c r="E15" s="15">
        <f>COUNT(O15,P18,V14)</f>
        <v>0</v>
      </c>
      <c r="F15" s="15">
        <f>IF(O15&gt;P15,1,0)+IF(P18&gt;O18,1,0)+IF(V14&gt;U14,1,0)</f>
        <v>0</v>
      </c>
      <c r="G15" s="15">
        <f>IF(O15&lt;P15,1,0)+IF(P18&lt;O18,1,0)+IF(V14&lt;U14,1,0)</f>
        <v>0</v>
      </c>
      <c r="H15" s="15">
        <f>VALUE(O15+P18+V14)</f>
        <v>0</v>
      </c>
      <c r="I15" s="15">
        <f>VALUE(P15+O18+U14)</f>
        <v>0</v>
      </c>
      <c r="J15" s="16">
        <f>AVERAGE(H15-I15)</f>
        <v>0</v>
      </c>
      <c r="K15" s="45"/>
      <c r="L15" s="2">
        <f>B15</f>
        <v>0</v>
      </c>
      <c r="M15" s="14" t="s">
        <v>6</v>
      </c>
      <c r="N15" s="3">
        <f>B16</f>
        <v>0</v>
      </c>
      <c r="O15" s="4"/>
      <c r="P15" s="4"/>
      <c r="Q15" s="120"/>
      <c r="R15" s="3">
        <f>B16</f>
        <v>0</v>
      </c>
      <c r="S15" s="14"/>
      <c r="T15" s="29">
        <f>B17</f>
        <v>0</v>
      </c>
      <c r="U15" s="109"/>
      <c r="V15" s="109"/>
      <c r="W15" s="23"/>
    </row>
    <row r="16" spans="1:23" s="7" customFormat="1" ht="17.100000000000001" customHeight="1">
      <c r="A16" s="51">
        <v>3</v>
      </c>
      <c r="B16" s="52"/>
      <c r="C16" s="96"/>
      <c r="D16" s="79"/>
      <c r="E16" s="15">
        <f>COUNT(P15,O17,U15)</f>
        <v>0</v>
      </c>
      <c r="F16" s="15">
        <f>IF(O17&gt;P17,1,0)+IF(P15&gt;O15,1,0)+IF(U15&gt;V15,1,0)</f>
        <v>0</v>
      </c>
      <c r="G16" s="15">
        <f>IF(O17&lt;P17,1,0)+IF(P15&lt;O15,1,0)+IF(U15&lt;V15,1,0)</f>
        <v>0</v>
      </c>
      <c r="H16" s="15">
        <f>VALUE(P15+O17+U15)</f>
        <v>0</v>
      </c>
      <c r="I16" s="15">
        <f>VALUE(O15+P17+V15)</f>
        <v>0</v>
      </c>
      <c r="J16" s="16">
        <f>AVERAGE(H16-I16)</f>
        <v>0</v>
      </c>
      <c r="K16" s="23"/>
      <c r="L16" s="61" t="s">
        <v>79</v>
      </c>
      <c r="M16" s="62"/>
      <c r="N16" s="5"/>
      <c r="O16" s="36"/>
      <c r="P16" s="33"/>
      <c r="Q16" s="33"/>
      <c r="R16" s="33"/>
      <c r="S16" s="33"/>
      <c r="T16" s="33"/>
      <c r="U16" s="33"/>
      <c r="V16" s="23"/>
      <c r="W16" s="23"/>
    </row>
    <row r="17" spans="1:23" s="7" customFormat="1" ht="17.100000000000001" customHeight="1" thickBot="1">
      <c r="A17" s="53">
        <v>4</v>
      </c>
      <c r="B17" s="54"/>
      <c r="C17" s="97"/>
      <c r="D17" s="80"/>
      <c r="E17" s="18">
        <f>COUNT(P14,O18,V15)</f>
        <v>0</v>
      </c>
      <c r="F17" s="90">
        <f>IF(P14&gt;O14,1,0)+IF(O18&gt;P18,1,0)+IF(V15&gt;U15,1,0)</f>
        <v>0</v>
      </c>
      <c r="G17" s="90">
        <f>IF(P14&lt;O14,1,0)+IF(O18&lt;P18,1,0)+IF(V15&lt;U15,1,0)</f>
        <v>0</v>
      </c>
      <c r="H17" s="90">
        <f>VALUE(P14+O18+V15)</f>
        <v>0</v>
      </c>
      <c r="I17" s="90">
        <f>VALUE(O14+P18+U15)</f>
        <v>0</v>
      </c>
      <c r="J17" s="91">
        <f>AVERAGE(H17-I17)</f>
        <v>0</v>
      </c>
      <c r="K17" s="23"/>
      <c r="L17" s="3">
        <f>B16</f>
        <v>0</v>
      </c>
      <c r="M17" s="14" t="s">
        <v>6</v>
      </c>
      <c r="N17" s="3">
        <f>B14</f>
        <v>0</v>
      </c>
      <c r="O17" s="28"/>
      <c r="P17" s="28"/>
      <c r="Q17" s="33"/>
      <c r="R17" s="33"/>
      <c r="S17" s="33"/>
      <c r="T17" s="33"/>
      <c r="U17" s="33"/>
      <c r="V17" s="23"/>
      <c r="W17" s="23"/>
    </row>
    <row r="18" spans="1:23" s="7" customFormat="1" ht="17.100000000000001" customHeight="1">
      <c r="A18" s="23"/>
      <c r="B18" s="23"/>
      <c r="C18" s="23"/>
      <c r="D18" s="23"/>
      <c r="E18" s="23"/>
      <c r="F18" s="23"/>
      <c r="G18" s="23"/>
      <c r="H18" s="23"/>
      <c r="I18" s="23"/>
      <c r="J18" s="23"/>
      <c r="K18" s="23"/>
      <c r="L18" s="3">
        <f>B17</f>
        <v>0</v>
      </c>
      <c r="M18" s="14"/>
      <c r="N18" s="3">
        <f>B15</f>
        <v>0</v>
      </c>
      <c r="O18" s="109"/>
      <c r="P18" s="109"/>
      <c r="Q18" s="33"/>
      <c r="R18" s="33"/>
      <c r="S18" s="33"/>
      <c r="T18" s="33"/>
      <c r="U18" s="33"/>
      <c r="V18" s="23"/>
      <c r="W18" s="23"/>
    </row>
    <row r="19" spans="1:23" s="23" customFormat="1" ht="17.100000000000001" customHeight="1">
      <c r="A19" s="69"/>
      <c r="B19" s="70" t="s">
        <v>11</v>
      </c>
      <c r="C19" s="70"/>
      <c r="D19" s="70"/>
      <c r="E19" s="71"/>
      <c r="F19" s="71"/>
      <c r="G19" s="71"/>
      <c r="H19" s="71"/>
      <c r="I19" s="71"/>
      <c r="J19" s="71"/>
      <c r="L19" s="72"/>
      <c r="M19" s="72"/>
      <c r="N19" s="72"/>
      <c r="O19" s="73"/>
      <c r="P19" s="73"/>
      <c r="Q19" s="74"/>
      <c r="R19" s="72"/>
      <c r="S19" s="72"/>
      <c r="T19" s="75"/>
      <c r="U19" s="73"/>
      <c r="V19" s="73"/>
    </row>
    <row r="20" spans="1:23" s="7" customFormat="1" ht="17.100000000000001" customHeight="1">
      <c r="A20" s="23"/>
      <c r="B20" s="23"/>
      <c r="C20" s="23"/>
      <c r="D20" s="23"/>
      <c r="E20" s="23"/>
      <c r="F20" s="23"/>
      <c r="G20" s="23"/>
      <c r="H20" s="23"/>
      <c r="I20" s="23"/>
      <c r="J20" s="23"/>
      <c r="K20" s="23"/>
      <c r="L20" s="72"/>
      <c r="M20" s="72"/>
      <c r="N20" s="72"/>
      <c r="O20" s="73"/>
      <c r="P20" s="73"/>
      <c r="Q20" s="74"/>
      <c r="R20" s="74"/>
      <c r="S20" s="74"/>
      <c r="T20" s="74"/>
      <c r="U20" s="74"/>
      <c r="V20" s="74"/>
      <c r="W20" s="23"/>
    </row>
    <row r="21" spans="1:23" ht="17.100000000000001" customHeight="1">
      <c r="A21" s="23"/>
      <c r="B21" s="23"/>
      <c r="C21" s="23"/>
      <c r="D21" s="23"/>
      <c r="E21" s="23"/>
      <c r="F21" s="23"/>
      <c r="G21" s="23"/>
      <c r="H21" s="23"/>
      <c r="I21" s="23"/>
      <c r="J21" s="23"/>
      <c r="K21" s="23"/>
      <c r="L21" s="23"/>
      <c r="M21" s="23"/>
      <c r="N21" s="23"/>
      <c r="O21" s="23"/>
      <c r="P21" s="23"/>
      <c r="Q21" s="23"/>
      <c r="R21" s="23"/>
      <c r="S21" s="23"/>
      <c r="T21" s="23"/>
      <c r="U21" s="23"/>
      <c r="V21" s="23"/>
      <c r="W21" s="9"/>
    </row>
    <row r="22" spans="1:23">
      <c r="A22" s="9"/>
      <c r="B22" s="9"/>
      <c r="C22" s="9"/>
      <c r="D22" s="9"/>
      <c r="E22" s="9"/>
      <c r="F22" s="9"/>
      <c r="G22" s="9"/>
      <c r="H22" s="9"/>
      <c r="I22" s="9"/>
      <c r="J22" s="9"/>
      <c r="K22" s="23"/>
      <c r="L22" s="23"/>
      <c r="M22" s="23"/>
      <c r="N22" s="23"/>
      <c r="O22" s="23"/>
      <c r="P22" s="23"/>
      <c r="Q22" s="23"/>
      <c r="R22" s="23"/>
      <c r="S22" s="23"/>
      <c r="T22" s="23"/>
      <c r="U22" s="23"/>
      <c r="V22" s="9"/>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19EE4-3384-4866-BD72-71BE565DE8C1}">
  <dimension ref="A1:V27"/>
  <sheetViews>
    <sheetView workbookViewId="0">
      <selection activeCell="Q27" sqref="Q27"/>
    </sheetView>
  </sheetViews>
  <sheetFormatPr baseColWidth="10" defaultRowHeight="15"/>
  <cols>
    <col min="1" max="1" width="3.7109375" customWidth="1"/>
    <col min="2" max="2" width="23" customWidth="1"/>
    <col min="3" max="3" width="10.7109375" customWidth="1"/>
    <col min="4" max="4" width="3.85546875" customWidth="1"/>
    <col min="5" max="5" width="4" customWidth="1"/>
    <col min="6" max="6" width="3.5703125" customWidth="1"/>
    <col min="7" max="7" width="5" customWidth="1"/>
    <col min="8" max="8" width="4.42578125" customWidth="1"/>
    <col min="9" max="9" width="5.140625" customWidth="1"/>
    <col min="10" max="10" width="2.85546875" customWidth="1"/>
    <col min="11" max="11" width="23.5703125" customWidth="1"/>
    <col min="12" max="12" width="3" customWidth="1"/>
    <col min="13" max="13" width="22.85546875" customWidth="1"/>
    <col min="14" max="14" width="3.5703125" customWidth="1"/>
    <col min="15" max="15" width="3.7109375" customWidth="1"/>
    <col min="16" max="16" width="2.85546875" customWidth="1"/>
    <col min="17" max="17" width="23.140625" customWidth="1"/>
    <col min="18" max="18" width="2.7109375" customWidth="1"/>
    <col min="19" max="19" width="22" customWidth="1"/>
    <col min="20" max="20" width="3.42578125" customWidth="1"/>
    <col min="21" max="21" width="3.5703125" customWidth="1"/>
  </cols>
  <sheetData>
    <row r="1" spans="1:22" ht="18">
      <c r="A1" s="9"/>
      <c r="B1" s="38" t="s">
        <v>60</v>
      </c>
      <c r="C1" s="38"/>
      <c r="D1" s="9"/>
      <c r="E1" s="9"/>
      <c r="F1" s="9"/>
      <c r="G1" s="9"/>
      <c r="H1" s="9"/>
      <c r="I1" s="9"/>
      <c r="J1" s="9"/>
      <c r="K1" s="9"/>
      <c r="L1" s="9"/>
      <c r="M1" s="9"/>
      <c r="N1" s="9"/>
      <c r="O1" s="9"/>
      <c r="P1" s="9"/>
      <c r="Q1" s="9"/>
      <c r="R1" s="9"/>
      <c r="S1" s="9"/>
      <c r="T1" s="9"/>
      <c r="U1" s="9"/>
      <c r="V1" s="9"/>
    </row>
    <row r="2" spans="1:22" ht="7.5" customHeight="1">
      <c r="A2" s="9"/>
      <c r="B2" s="9"/>
      <c r="C2" s="9"/>
      <c r="D2" s="9"/>
      <c r="E2" s="9"/>
      <c r="F2" s="9"/>
      <c r="G2" s="9"/>
      <c r="H2" s="9"/>
      <c r="I2" s="9"/>
      <c r="J2" s="9"/>
      <c r="K2" s="9"/>
      <c r="L2" s="9"/>
      <c r="M2" s="9"/>
      <c r="N2" s="9"/>
      <c r="O2" s="9"/>
      <c r="P2" s="9"/>
      <c r="Q2" s="9"/>
      <c r="R2" s="9"/>
      <c r="S2" s="9"/>
      <c r="T2" s="9"/>
      <c r="U2" s="9"/>
      <c r="V2" s="9"/>
    </row>
    <row r="3" spans="1:22" ht="14.25" customHeight="1">
      <c r="A3" s="9"/>
      <c r="B3" s="66" t="s">
        <v>24</v>
      </c>
      <c r="C3" s="27"/>
      <c r="D3" s="9"/>
      <c r="E3" s="9"/>
      <c r="F3" s="9"/>
      <c r="G3" s="39"/>
      <c r="H3" s="9"/>
      <c r="I3" s="9"/>
      <c r="J3" s="9"/>
      <c r="K3" s="9"/>
      <c r="L3" s="9"/>
      <c r="M3" s="9"/>
      <c r="N3" s="9"/>
      <c r="O3" s="9"/>
      <c r="P3" s="9"/>
      <c r="Q3" s="9"/>
      <c r="R3" s="9"/>
      <c r="S3" s="9"/>
      <c r="T3" s="9"/>
      <c r="U3" s="9"/>
      <c r="V3" s="9"/>
    </row>
    <row r="4" spans="1:22" s="9" customFormat="1" ht="12.95" customHeight="1">
      <c r="B4" s="27"/>
      <c r="C4" s="27"/>
      <c r="G4" s="39"/>
    </row>
    <row r="5" spans="1:22" ht="14.25" customHeight="1">
      <c r="A5" s="9"/>
      <c r="B5" s="66" t="s">
        <v>22</v>
      </c>
      <c r="C5" s="27"/>
      <c r="D5" s="9"/>
      <c r="E5" s="9"/>
      <c r="F5" s="9"/>
      <c r="G5" s="25"/>
      <c r="H5" s="9"/>
      <c r="I5" s="9"/>
      <c r="J5" s="9"/>
      <c r="K5" s="26"/>
      <c r="L5" s="9"/>
      <c r="M5" s="9"/>
      <c r="N5" s="9"/>
      <c r="O5" s="9"/>
      <c r="P5" s="9"/>
      <c r="Q5" s="9"/>
      <c r="R5" s="9"/>
      <c r="S5" s="9"/>
      <c r="T5" s="9"/>
      <c r="U5" s="9"/>
      <c r="V5" s="9"/>
    </row>
    <row r="6" spans="1:22" ht="12.95" customHeight="1">
      <c r="A6" s="9"/>
      <c r="B6" s="26" t="s">
        <v>25</v>
      </c>
      <c r="C6" s="26"/>
      <c r="D6" s="9"/>
      <c r="E6" s="9"/>
      <c r="F6" s="9"/>
      <c r="G6" s="25"/>
      <c r="H6" s="9"/>
      <c r="I6" s="9"/>
      <c r="J6" s="9"/>
      <c r="K6" s="26"/>
      <c r="L6" s="9"/>
      <c r="M6" s="9"/>
      <c r="N6" s="9"/>
      <c r="O6" s="9"/>
      <c r="P6" s="9"/>
      <c r="Q6" s="9"/>
      <c r="R6" s="9"/>
      <c r="S6" s="9"/>
      <c r="T6" s="9"/>
      <c r="U6" s="9"/>
      <c r="V6" s="9"/>
    </row>
    <row r="7" spans="1:22" ht="12.95" customHeight="1">
      <c r="A7" s="9"/>
      <c r="B7" s="81" t="s">
        <v>26</v>
      </c>
      <c r="C7" s="81"/>
      <c r="D7" s="35"/>
      <c r="E7" s="35"/>
      <c r="F7" s="35"/>
      <c r="G7" s="35"/>
      <c r="H7" s="35"/>
      <c r="I7" s="35"/>
      <c r="J7" s="35"/>
      <c r="K7" s="35"/>
      <c r="L7" s="35"/>
      <c r="M7" s="33"/>
      <c r="N7" s="9"/>
      <c r="O7" s="9"/>
      <c r="P7" s="9"/>
      <c r="Q7" s="9"/>
      <c r="R7" s="9"/>
      <c r="S7" s="9"/>
      <c r="T7" s="9"/>
      <c r="U7" s="9"/>
      <c r="V7" s="9"/>
    </row>
    <row r="8" spans="1:22" ht="12.95" customHeight="1">
      <c r="A8" s="9"/>
      <c r="B8" s="81" t="s">
        <v>13</v>
      </c>
      <c r="C8" s="81"/>
      <c r="D8" s="35"/>
      <c r="E8" s="35"/>
      <c r="F8" s="35"/>
      <c r="G8" s="35"/>
      <c r="H8" s="35"/>
      <c r="I8" s="35"/>
      <c r="J8" s="35"/>
      <c r="K8" s="35"/>
      <c r="L8" s="35"/>
      <c r="M8" s="33"/>
      <c r="N8" s="9"/>
      <c r="O8" s="9"/>
      <c r="P8" s="9"/>
      <c r="Q8" s="9"/>
      <c r="R8" s="9"/>
      <c r="S8" s="9"/>
      <c r="T8" s="9"/>
      <c r="U8" s="9"/>
      <c r="V8" s="9"/>
    </row>
    <row r="9" spans="1:22" ht="12.95" customHeight="1">
      <c r="A9" s="9"/>
      <c r="B9" s="81" t="s">
        <v>27</v>
      </c>
      <c r="C9" s="81"/>
      <c r="D9" s="35"/>
      <c r="E9" s="35"/>
      <c r="F9" s="35"/>
      <c r="G9" s="35"/>
      <c r="H9" s="35"/>
      <c r="I9" s="35"/>
      <c r="J9" s="35"/>
      <c r="K9" s="35"/>
      <c r="L9" s="35"/>
      <c r="M9" s="33"/>
      <c r="N9" s="9"/>
      <c r="O9" s="9"/>
      <c r="P9" s="9"/>
      <c r="Q9" s="9"/>
      <c r="R9" s="9"/>
      <c r="S9" s="9"/>
      <c r="T9" s="9"/>
      <c r="U9" s="9"/>
      <c r="V9" s="9"/>
    </row>
    <row r="10" spans="1:22" ht="12.95" customHeight="1">
      <c r="A10" s="9"/>
      <c r="B10" s="24"/>
      <c r="C10" s="24"/>
      <c r="D10" s="9"/>
      <c r="E10" s="9"/>
      <c r="F10" s="9"/>
      <c r="G10" s="25"/>
      <c r="H10" s="9"/>
      <c r="I10" s="9"/>
      <c r="J10" s="9"/>
      <c r="K10" s="26"/>
      <c r="L10" s="9"/>
      <c r="M10" s="9"/>
      <c r="N10" s="9"/>
      <c r="O10" s="9"/>
      <c r="P10" s="9"/>
      <c r="Q10" s="9"/>
      <c r="R10" s="9"/>
      <c r="S10" s="9"/>
      <c r="T10" s="9"/>
      <c r="U10" s="9"/>
      <c r="V10" s="9"/>
    </row>
    <row r="11" spans="1:22" s="7" customFormat="1" ht="14.1" customHeight="1">
      <c r="A11" s="23"/>
      <c r="B11" s="23"/>
      <c r="C11" s="23"/>
      <c r="D11" s="23"/>
      <c r="E11" s="23"/>
      <c r="F11" s="23"/>
      <c r="G11" s="23"/>
      <c r="H11" s="23"/>
      <c r="I11" s="23"/>
      <c r="J11" s="23"/>
      <c r="K11" s="67"/>
      <c r="L11" s="20"/>
      <c r="M11" s="67"/>
      <c r="N11" s="37"/>
      <c r="O11" s="37"/>
      <c r="P11" s="23"/>
      <c r="Q11" s="23"/>
      <c r="R11" s="23"/>
      <c r="S11" s="23"/>
      <c r="T11" s="23"/>
      <c r="U11" s="23"/>
      <c r="V11" s="23"/>
    </row>
    <row r="12" spans="1:22" s="23" customFormat="1" ht="14.1" customHeight="1" thickBot="1">
      <c r="A12" s="44"/>
      <c r="B12" s="47"/>
      <c r="C12" s="47"/>
      <c r="D12" s="43"/>
      <c r="E12" s="43"/>
      <c r="F12" s="43"/>
      <c r="G12" s="43"/>
      <c r="H12" s="43"/>
      <c r="I12" s="43"/>
      <c r="K12" s="20"/>
      <c r="L12" s="20"/>
      <c r="M12" s="20"/>
      <c r="N12" s="37"/>
      <c r="O12" s="37"/>
      <c r="Q12" s="20"/>
      <c r="R12" s="20"/>
      <c r="S12" s="20"/>
      <c r="T12" s="37"/>
      <c r="U12" s="37"/>
    </row>
    <row r="13" spans="1:22" s="7" customFormat="1" ht="17.25" customHeight="1" thickBot="1">
      <c r="A13" s="42"/>
      <c r="B13" s="102" t="s">
        <v>7</v>
      </c>
      <c r="C13" s="102" t="s">
        <v>34</v>
      </c>
      <c r="D13" s="55" t="s">
        <v>2</v>
      </c>
      <c r="E13" s="103" t="s">
        <v>0</v>
      </c>
      <c r="F13" s="104" t="s">
        <v>1</v>
      </c>
      <c r="G13" s="104" t="s">
        <v>3</v>
      </c>
      <c r="H13" s="105" t="s">
        <v>4</v>
      </c>
      <c r="I13" s="86" t="s">
        <v>5</v>
      </c>
      <c r="J13" s="23"/>
      <c r="K13" s="61" t="s">
        <v>74</v>
      </c>
      <c r="L13" s="62"/>
      <c r="M13" s="5"/>
      <c r="N13" s="36"/>
      <c r="O13" s="23"/>
      <c r="P13" s="23"/>
      <c r="Q13" s="61" t="s">
        <v>77</v>
      </c>
      <c r="R13" s="62"/>
      <c r="S13" s="5"/>
      <c r="T13" s="36"/>
      <c r="U13" s="23"/>
      <c r="V13" s="23"/>
    </row>
    <row r="14" spans="1:22" s="7" customFormat="1" ht="17.100000000000001" customHeight="1">
      <c r="A14" s="49">
        <v>1</v>
      </c>
      <c r="B14" s="128" t="s">
        <v>92</v>
      </c>
      <c r="C14" s="98">
        <v>2799</v>
      </c>
      <c r="D14" s="101">
        <f>COUNT(N14,O18,N22,U15,U18)</f>
        <v>0</v>
      </c>
      <c r="E14" s="21">
        <f>IF(N14&gt;O14,1,0)+IF(O18&gt;N18,1,0)+IF(N22&gt;O22,1,0)+IF(U15&gt;T15,1,0)+IF(U18&gt;T18,1,0)</f>
        <v>0</v>
      </c>
      <c r="F14" s="21">
        <f>IF(N14&lt;O14,1,0)+IF(O18&lt;N18,1,0)+IF(N22&lt;O22,1,0)+IF(U15&lt;T15,1,0)+IF(U18&lt;T18,1,0)</f>
        <v>0</v>
      </c>
      <c r="G14" s="21">
        <f>SUM(N14+O18+N22+T15+U18)</f>
        <v>0</v>
      </c>
      <c r="H14" s="21">
        <f>VALUE(O14+N18+O22+U15+T18)</f>
        <v>0</v>
      </c>
      <c r="I14" s="22">
        <f>AVERAGE(G14-H14)</f>
        <v>0</v>
      </c>
      <c r="J14" s="23"/>
      <c r="K14" s="2" t="str">
        <f>B14</f>
        <v xml:space="preserve">GLOBAL TC </v>
      </c>
      <c r="L14" s="14"/>
      <c r="M14" s="32" t="str">
        <f>B19</f>
        <v>DESCANSA</v>
      </c>
      <c r="N14" s="109"/>
      <c r="O14" s="109"/>
      <c r="P14" s="23"/>
      <c r="Q14" s="2">
        <f>B17</f>
        <v>0</v>
      </c>
      <c r="R14" s="14" t="s">
        <v>6</v>
      </c>
      <c r="S14" s="2" t="str">
        <f>B18</f>
        <v>CT FELANITX</v>
      </c>
      <c r="T14" s="28"/>
      <c r="U14" s="28"/>
      <c r="V14" s="23"/>
    </row>
    <row r="15" spans="1:22" s="7" customFormat="1" ht="17.100000000000001" customHeight="1">
      <c r="A15" s="51">
        <v>2</v>
      </c>
      <c r="B15" s="52"/>
      <c r="C15" s="99"/>
      <c r="D15" s="15">
        <f>COUNT(O15,O19,N23,U16,T18)</f>
        <v>0</v>
      </c>
      <c r="E15" s="15">
        <f>IF(N15&lt;O15,1,0)+IF(O19&gt;N19,1,0)+IF(N23&gt;O23,1,0)+IF(U16&gt;T16,1,0)+IF(T18&gt;U18,1,0)</f>
        <v>0</v>
      </c>
      <c r="F15" s="15">
        <f>IF(N15&gt;O15,1,0)+IF(O19&lt;N19,1,0)+IF(N23&lt;O23,1,0)+IF(U16&lt;T16,1,0)+IF(T18&lt;U18,1,0)</f>
        <v>0</v>
      </c>
      <c r="G15" s="15">
        <f>VALUE(O15+O19+N23+U16+T18)</f>
        <v>0</v>
      </c>
      <c r="H15" s="15">
        <f>VALUE(N15+N19+O23+T16+U18)</f>
        <v>0</v>
      </c>
      <c r="I15" s="16">
        <f>AVERAGE(G15-H15)</f>
        <v>0</v>
      </c>
      <c r="J15" s="23"/>
      <c r="K15" s="2" t="str">
        <f>B18</f>
        <v>CT FELANITX</v>
      </c>
      <c r="L15" s="14" t="s">
        <v>6</v>
      </c>
      <c r="M15" s="3">
        <f>B15</f>
        <v>0</v>
      </c>
      <c r="N15" s="4"/>
      <c r="O15" s="4"/>
      <c r="P15" s="23"/>
      <c r="Q15" s="3" t="str">
        <f>B14</f>
        <v xml:space="preserve">GLOBAL TC </v>
      </c>
      <c r="R15" s="14" t="s">
        <v>6</v>
      </c>
      <c r="S15" s="2">
        <f>B16</f>
        <v>0</v>
      </c>
      <c r="T15" s="28"/>
      <c r="U15" s="28"/>
      <c r="V15" s="23"/>
    </row>
    <row r="16" spans="1:22" s="7" customFormat="1" ht="17.100000000000001" customHeight="1">
      <c r="A16" s="51">
        <v>3</v>
      </c>
      <c r="B16" s="52"/>
      <c r="C16" s="99"/>
      <c r="D16" s="15">
        <f>COUNT(N16,O20,O23,T15,T20)</f>
        <v>0</v>
      </c>
      <c r="E16" s="15">
        <f>IF(N16&gt;O16,1,0)+IF(O20&gt;N20,1,0)+IF(O23&gt;N23,1,0)+IF(U15&gt;T15,1,0)+IF(T20&gt;U20,1,0)</f>
        <v>0</v>
      </c>
      <c r="F16" s="17">
        <f>IF(N16&lt;O16,1,0)+IF(O20&lt;N20,1,0)+IF(O23&lt;N23,1,0)+IF(U15&lt;T15,1,0)+IF(T20&lt;U20,1,0)</f>
        <v>0</v>
      </c>
      <c r="G16" s="15">
        <f>VALUE(N16+O20+O23+U15+T20)</f>
        <v>0</v>
      </c>
      <c r="H16" s="15">
        <f>VALUE(O16+N20+N23+T15+U20)</f>
        <v>0</v>
      </c>
      <c r="I16" s="16">
        <f>AVERAGE(G16-H16)</f>
        <v>0</v>
      </c>
      <c r="J16" s="23"/>
      <c r="K16" s="2">
        <f>B16</f>
        <v>0</v>
      </c>
      <c r="L16" s="14" t="s">
        <v>6</v>
      </c>
      <c r="M16" s="3">
        <f>B17</f>
        <v>0</v>
      </c>
      <c r="N16" s="4"/>
      <c r="O16" s="4"/>
      <c r="P16" s="23"/>
      <c r="Q16" s="30" t="str">
        <f>B19</f>
        <v>DESCANSA</v>
      </c>
      <c r="R16" s="14"/>
      <c r="S16" s="29">
        <f>B15</f>
        <v>0</v>
      </c>
      <c r="T16" s="109"/>
      <c r="U16" s="109"/>
      <c r="V16" s="23"/>
    </row>
    <row r="17" spans="1:22" s="7" customFormat="1" ht="17.100000000000001" customHeight="1">
      <c r="A17" s="60">
        <v>4</v>
      </c>
      <c r="B17" s="52"/>
      <c r="C17" s="99"/>
      <c r="D17" s="15">
        <f>COUNT(O16,N19,O22,T14,T19)</f>
        <v>0</v>
      </c>
      <c r="E17" s="15">
        <f>IF(O16&gt;N16,1,0)+IF(N19&gt;O19,1,0)+IF(O22&gt;N22,1,0)+IF(U14&gt;T14,1,0)+IF(T19&gt;U19,1,0)</f>
        <v>0</v>
      </c>
      <c r="F17" s="15">
        <f>IF(O16&lt;N16,1,0)+IF(N19&lt;O19,1,0)+IF(O22&lt;N22,1,0)+IF(U14&lt;T14,1,0)+IF(T19&lt;U19,1,0)</f>
        <v>0</v>
      </c>
      <c r="G17" s="15">
        <f>VALUE(O16+N19+O22+T14+T19)</f>
        <v>0</v>
      </c>
      <c r="H17" s="15">
        <f>VALUE(N16+O19+N22+U14+U19)</f>
        <v>0</v>
      </c>
      <c r="I17" s="16">
        <f>AVERAGE(G17-H17)</f>
        <v>0</v>
      </c>
      <c r="J17" s="23"/>
      <c r="K17" s="61" t="s">
        <v>75</v>
      </c>
      <c r="L17" s="62"/>
      <c r="M17" s="5"/>
      <c r="N17" s="6"/>
      <c r="P17" s="23"/>
      <c r="Q17" s="61" t="s">
        <v>64</v>
      </c>
      <c r="R17" s="62"/>
      <c r="S17" s="5"/>
      <c r="T17" s="36"/>
      <c r="U17" s="33"/>
      <c r="V17" s="23"/>
    </row>
    <row r="18" spans="1:22" s="23" customFormat="1" ht="17.100000000000001" customHeight="1" thickBot="1">
      <c r="A18" s="53">
        <v>5</v>
      </c>
      <c r="B18" s="128" t="s">
        <v>15</v>
      </c>
      <c r="C18" s="100">
        <v>12317</v>
      </c>
      <c r="D18" s="18">
        <f>COUNT(N15,N18,O24,T14,U20)</f>
        <v>0</v>
      </c>
      <c r="E18" s="18">
        <f>IF(N15&gt;O15,1,0)+IF(N18&gt;O18,1,0)+IF(O24&gt;N24,1,0)+IF(T14&lt;U14,1,0)+IF(U20&gt;T20,1,0)</f>
        <v>0</v>
      </c>
      <c r="F18" s="18">
        <f>D18-E18</f>
        <v>0</v>
      </c>
      <c r="G18" s="18">
        <f>VALUE(N15+N18+O24+U14+U20)</f>
        <v>0</v>
      </c>
      <c r="H18" s="18">
        <f>VALUE(O15+O18+N24+T14+T20)</f>
        <v>0</v>
      </c>
      <c r="I18" s="19">
        <f>AVERAGE(G18-H18)</f>
        <v>0</v>
      </c>
      <c r="K18" s="2" t="str">
        <f>B18</f>
        <v>CT FELANITX</v>
      </c>
      <c r="L18" s="14" t="s">
        <v>6</v>
      </c>
      <c r="M18" s="8" t="str">
        <f>B14</f>
        <v xml:space="preserve">GLOBAL TC </v>
      </c>
      <c r="N18" s="4"/>
      <c r="O18" s="4"/>
      <c r="Q18" s="2">
        <f>B15</f>
        <v>0</v>
      </c>
      <c r="R18" s="14" t="s">
        <v>6</v>
      </c>
      <c r="S18" s="2" t="str">
        <f>B14</f>
        <v xml:space="preserve">GLOBAL TC </v>
      </c>
      <c r="T18" s="28"/>
      <c r="U18" s="28"/>
    </row>
    <row r="19" spans="1:22" s="23" customFormat="1" ht="17.100000000000001" customHeight="1">
      <c r="A19" s="69"/>
      <c r="B19" s="70" t="s">
        <v>11</v>
      </c>
      <c r="C19" s="92"/>
      <c r="D19" s="71"/>
      <c r="E19" s="71"/>
      <c r="F19" s="71"/>
      <c r="G19" s="71"/>
      <c r="H19" s="71"/>
      <c r="I19" s="71"/>
      <c r="K19" s="2">
        <f>B17</f>
        <v>0</v>
      </c>
      <c r="L19" s="14" t="s">
        <v>6</v>
      </c>
      <c r="M19" s="8">
        <f>B15</f>
        <v>0</v>
      </c>
      <c r="N19" s="4"/>
      <c r="O19" s="4"/>
      <c r="Q19" s="2">
        <f>B17</f>
        <v>0</v>
      </c>
      <c r="R19" s="14"/>
      <c r="S19" s="31" t="str">
        <f>B19</f>
        <v>DESCANSA</v>
      </c>
      <c r="T19" s="109"/>
      <c r="U19" s="109"/>
    </row>
    <row r="20" spans="1:22" s="23" customFormat="1" ht="17.100000000000001" customHeight="1">
      <c r="K20" s="30" t="str">
        <f>B19</f>
        <v>DESCANSA</v>
      </c>
      <c r="L20" s="14"/>
      <c r="M20" s="8">
        <f>B16</f>
        <v>0</v>
      </c>
      <c r="N20" s="109"/>
      <c r="O20" s="109"/>
      <c r="Q20" s="2">
        <f>B16</f>
        <v>0</v>
      </c>
      <c r="R20" s="14" t="s">
        <v>6</v>
      </c>
      <c r="S20" s="8" t="str">
        <f>B18</f>
        <v>CT FELANITX</v>
      </c>
      <c r="T20" s="28"/>
      <c r="U20" s="28"/>
    </row>
    <row r="21" spans="1:22" s="7" customFormat="1" ht="17.100000000000001" customHeight="1">
      <c r="A21" s="23"/>
      <c r="B21" s="23"/>
      <c r="C21" s="23"/>
      <c r="D21" s="23"/>
      <c r="E21" s="23"/>
      <c r="F21" s="23"/>
      <c r="G21" s="23"/>
      <c r="H21" s="23"/>
      <c r="I21" s="23"/>
      <c r="J21" s="23"/>
      <c r="K21" s="61" t="s">
        <v>76</v>
      </c>
      <c r="L21" s="62"/>
      <c r="M21" s="5"/>
      <c r="N21" s="6"/>
      <c r="P21" s="23"/>
      <c r="Q21" s="20"/>
      <c r="R21" s="20"/>
      <c r="S21" s="20"/>
      <c r="T21" s="37"/>
      <c r="U21" s="37"/>
      <c r="V21" s="23"/>
    </row>
    <row r="22" spans="1:22" s="7" customFormat="1" ht="17.100000000000001" customHeight="1">
      <c r="A22" s="23"/>
      <c r="B22" s="23"/>
      <c r="C22" s="23"/>
      <c r="D22" s="23"/>
      <c r="E22" s="23"/>
      <c r="F22" s="23"/>
      <c r="G22" s="23"/>
      <c r="H22" s="23"/>
      <c r="I22" s="23"/>
      <c r="J22" s="23"/>
      <c r="K22" s="2" t="str">
        <f>B14</f>
        <v xml:space="preserve">GLOBAL TC </v>
      </c>
      <c r="L22" s="14" t="s">
        <v>6</v>
      </c>
      <c r="M22" s="2">
        <f>B17</f>
        <v>0</v>
      </c>
      <c r="N22" s="4"/>
      <c r="O22" s="4"/>
      <c r="P22" s="23"/>
      <c r="Q22" s="23"/>
      <c r="R22" s="23"/>
      <c r="S22" s="23"/>
      <c r="T22" s="23"/>
      <c r="U22" s="23"/>
      <c r="V22" s="23"/>
    </row>
    <row r="23" spans="1:22" s="7" customFormat="1" ht="17.100000000000001" customHeight="1">
      <c r="A23" s="9"/>
      <c r="B23" s="41"/>
      <c r="C23" s="41"/>
      <c r="D23" s="9"/>
      <c r="E23" s="9"/>
      <c r="F23" s="9"/>
      <c r="G23" s="9"/>
      <c r="H23" s="9"/>
      <c r="I23" s="23"/>
      <c r="J23" s="23"/>
      <c r="K23" s="3">
        <f>B15</f>
        <v>0</v>
      </c>
      <c r="L23" s="14" t="s">
        <v>6</v>
      </c>
      <c r="M23" s="2">
        <f>B16</f>
        <v>0</v>
      </c>
      <c r="N23" s="4"/>
      <c r="O23" s="4"/>
      <c r="P23" s="23"/>
      <c r="Q23" s="23"/>
      <c r="R23" s="23"/>
      <c r="S23" s="23"/>
      <c r="T23" s="23"/>
      <c r="U23" s="23"/>
      <c r="V23" s="23"/>
    </row>
    <row r="24" spans="1:22" s="7" customFormat="1" ht="17.100000000000001" customHeight="1">
      <c r="A24" s="23"/>
      <c r="B24" s="23"/>
      <c r="C24" s="23"/>
      <c r="D24" s="23"/>
      <c r="E24" s="23"/>
      <c r="F24" s="23"/>
      <c r="G24" s="23"/>
      <c r="H24" s="23"/>
      <c r="I24" s="23"/>
      <c r="J24" s="23"/>
      <c r="K24" s="30" t="str">
        <f>B19</f>
        <v>DESCANSA</v>
      </c>
      <c r="L24" s="14"/>
      <c r="M24" s="8" t="str">
        <f>B18</f>
        <v>CT FELANITX</v>
      </c>
      <c r="N24" s="109"/>
      <c r="O24" s="109"/>
      <c r="P24" s="23"/>
      <c r="Q24" s="23"/>
      <c r="R24" s="23"/>
      <c r="S24" s="23"/>
      <c r="T24" s="23"/>
      <c r="U24" s="23"/>
      <c r="V24" s="23"/>
    </row>
    <row r="25" spans="1:22" ht="13.5" customHeight="1">
      <c r="A25" s="23"/>
      <c r="B25" s="23"/>
      <c r="C25" s="23"/>
      <c r="D25" s="23"/>
      <c r="E25" s="23"/>
      <c r="F25" s="23"/>
      <c r="G25" s="23"/>
      <c r="H25" s="23"/>
      <c r="I25" s="23"/>
      <c r="J25" s="23"/>
      <c r="K25" s="23"/>
      <c r="L25" s="23"/>
      <c r="M25" s="23"/>
      <c r="N25" s="23"/>
      <c r="O25" s="23"/>
      <c r="P25" s="23"/>
      <c r="Q25" s="23"/>
      <c r="R25" s="23"/>
      <c r="S25" s="23"/>
      <c r="T25" s="23"/>
      <c r="U25" s="23"/>
      <c r="V25" s="9"/>
    </row>
    <row r="26" spans="1:22" s="23" customFormat="1" ht="12.95" customHeight="1">
      <c r="A26" s="44"/>
      <c r="B26" s="47"/>
      <c r="C26" s="47"/>
      <c r="D26" s="43"/>
      <c r="E26" s="43"/>
      <c r="F26" s="43"/>
      <c r="G26" s="43"/>
      <c r="H26" s="43"/>
      <c r="I26" s="43"/>
      <c r="K26" s="20"/>
      <c r="L26" s="20"/>
      <c r="M26" s="20"/>
      <c r="N26" s="37"/>
      <c r="O26" s="37"/>
      <c r="Q26" s="20"/>
      <c r="R26" s="20"/>
      <c r="S26" s="46"/>
      <c r="T26" s="37"/>
      <c r="U26" s="37"/>
    </row>
    <row r="27" spans="1:22">
      <c r="A27" s="9"/>
      <c r="B27" s="9"/>
      <c r="C27" s="9"/>
      <c r="D27" s="9"/>
      <c r="E27" s="9"/>
      <c r="F27" s="9"/>
      <c r="G27" s="9"/>
      <c r="H27" s="9"/>
      <c r="I27" s="9"/>
      <c r="J27" s="9"/>
      <c r="K27" s="23"/>
      <c r="L27" s="23"/>
      <c r="M27" s="23"/>
      <c r="N27" s="23"/>
      <c r="O27" s="23"/>
      <c r="P27" s="23"/>
      <c r="Q27" s="23"/>
      <c r="R27" s="23"/>
      <c r="S27" s="23"/>
      <c r="T27" s="23"/>
      <c r="U27" s="23"/>
      <c r="V27" s="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6"/>
  <sheetViews>
    <sheetView zoomScaleNormal="100" workbookViewId="0">
      <selection activeCell="B52" sqref="B52"/>
    </sheetView>
  </sheetViews>
  <sheetFormatPr baseColWidth="10" defaultRowHeight="15"/>
  <cols>
    <col min="1" max="1" width="3.7109375" customWidth="1"/>
    <col min="2" max="2" width="22.5703125" customWidth="1"/>
    <col min="3" max="3" width="6" customWidth="1"/>
    <col min="4" max="4" width="12.42578125" customWidth="1"/>
    <col min="5" max="5" width="3.85546875" customWidth="1"/>
    <col min="6" max="6" width="4" customWidth="1"/>
    <col min="7" max="7" width="3.5703125" customWidth="1"/>
    <col min="8" max="8" width="5" customWidth="1"/>
    <col min="9" max="9" width="4.42578125" customWidth="1"/>
    <col min="10" max="10" width="5.140625" customWidth="1"/>
    <col min="11" max="11" width="3.85546875" customWidth="1"/>
    <col min="12" max="12" width="23.5703125" customWidth="1"/>
    <col min="13" max="13" width="3" customWidth="1"/>
    <col min="14" max="14" width="22.85546875" customWidth="1"/>
    <col min="15" max="15" width="3.5703125" customWidth="1"/>
    <col min="16" max="16" width="3.7109375" customWidth="1"/>
    <col min="17" max="17" width="4" customWidth="1"/>
    <col min="18" max="18" width="23.140625" customWidth="1"/>
    <col min="19" max="19" width="2.7109375" customWidth="1"/>
    <col min="20" max="20" width="22" customWidth="1"/>
    <col min="21" max="21" width="3.42578125" customWidth="1"/>
    <col min="22" max="22" width="3.5703125" customWidth="1"/>
  </cols>
  <sheetData>
    <row r="1" spans="1:23" ht="18">
      <c r="A1" s="9"/>
      <c r="B1" s="38" t="s">
        <v>60</v>
      </c>
      <c r="C1" s="38"/>
      <c r="D1" s="38"/>
      <c r="E1" s="9"/>
      <c r="F1" s="9"/>
      <c r="G1" s="9"/>
      <c r="H1" s="9"/>
      <c r="I1" s="9"/>
      <c r="J1" s="9"/>
      <c r="K1" s="9"/>
      <c r="L1" s="9"/>
      <c r="M1" s="9"/>
      <c r="N1" s="9"/>
      <c r="O1" s="9"/>
      <c r="P1" s="9"/>
      <c r="Q1" s="9"/>
      <c r="R1" s="9"/>
      <c r="S1" s="9"/>
      <c r="T1" s="9"/>
      <c r="U1" s="9"/>
      <c r="V1" s="9"/>
      <c r="W1" s="9"/>
    </row>
    <row r="2" spans="1:23" ht="7.5" customHeight="1">
      <c r="A2" s="9"/>
      <c r="B2" s="9"/>
      <c r="C2" s="9"/>
      <c r="D2" s="9"/>
      <c r="E2" s="9"/>
      <c r="F2" s="9"/>
      <c r="G2" s="9"/>
      <c r="H2" s="9"/>
      <c r="I2" s="9"/>
      <c r="J2" s="9"/>
      <c r="K2" s="9"/>
      <c r="L2" s="9"/>
      <c r="M2" s="9"/>
      <c r="N2" s="9"/>
      <c r="O2" s="9"/>
      <c r="P2" s="9"/>
      <c r="Q2" s="9"/>
      <c r="R2" s="9"/>
      <c r="S2" s="9"/>
      <c r="T2" s="9"/>
      <c r="U2" s="9"/>
      <c r="V2" s="9"/>
      <c r="W2" s="9"/>
    </row>
    <row r="3" spans="1:23" ht="14.25" customHeight="1">
      <c r="A3" s="9"/>
      <c r="B3" s="116" t="s">
        <v>28</v>
      </c>
      <c r="C3" s="66"/>
      <c r="D3" s="27"/>
      <c r="E3" s="9"/>
      <c r="F3" s="9"/>
      <c r="G3" s="9"/>
      <c r="H3" s="39"/>
      <c r="I3" s="9"/>
      <c r="J3" s="9"/>
      <c r="K3" s="9"/>
      <c r="L3" s="9"/>
      <c r="M3" s="9"/>
      <c r="N3" s="9"/>
      <c r="O3" s="9"/>
      <c r="P3" s="9"/>
      <c r="Q3" s="9"/>
      <c r="R3" s="9"/>
      <c r="S3" s="9"/>
      <c r="T3" s="9"/>
      <c r="U3" s="9"/>
      <c r="V3" s="9"/>
      <c r="W3" s="9"/>
    </row>
    <row r="4" spans="1:23" s="9" customFormat="1" ht="12.95" customHeight="1">
      <c r="B4" s="27"/>
      <c r="C4" s="27"/>
      <c r="D4" s="27"/>
      <c r="H4" s="39"/>
    </row>
    <row r="5" spans="1:23" ht="14.25" customHeight="1">
      <c r="A5" s="9"/>
      <c r="B5" s="66" t="s">
        <v>17</v>
      </c>
      <c r="C5" s="66"/>
      <c r="D5" s="27"/>
      <c r="E5" s="9"/>
      <c r="F5" s="9"/>
      <c r="G5" s="9"/>
      <c r="H5" s="25"/>
      <c r="I5" s="9"/>
      <c r="J5" s="9"/>
      <c r="K5" s="9"/>
      <c r="L5" s="26"/>
      <c r="M5" s="9"/>
      <c r="N5" s="9"/>
      <c r="O5" s="9"/>
      <c r="P5" s="9"/>
      <c r="Q5" s="9"/>
      <c r="R5" s="9"/>
      <c r="S5" s="9"/>
      <c r="T5" s="9"/>
      <c r="U5" s="9"/>
      <c r="V5" s="9"/>
      <c r="W5" s="9"/>
    </row>
    <row r="6" spans="1:23" ht="12.95" customHeight="1">
      <c r="A6" s="9"/>
      <c r="B6" s="26" t="s">
        <v>21</v>
      </c>
      <c r="C6" s="26"/>
      <c r="D6" s="26"/>
      <c r="E6" s="9"/>
      <c r="F6" s="9"/>
      <c r="G6" s="9"/>
      <c r="H6" s="25"/>
      <c r="I6" s="9"/>
      <c r="J6" s="9"/>
      <c r="K6" s="9"/>
      <c r="L6" s="26"/>
      <c r="M6" s="9"/>
      <c r="N6" s="9"/>
      <c r="O6" s="9"/>
      <c r="P6" s="9"/>
      <c r="Q6" s="9"/>
      <c r="R6" s="9"/>
      <c r="S6" s="9"/>
      <c r="T6" s="9"/>
      <c r="U6" s="9"/>
      <c r="V6" s="9"/>
      <c r="W6" s="9"/>
    </row>
    <row r="7" spans="1:23" ht="12.95" customHeight="1">
      <c r="A7" s="9"/>
      <c r="B7" s="24"/>
      <c r="C7" s="24"/>
      <c r="D7" s="24"/>
      <c r="E7" s="9"/>
      <c r="F7" s="9"/>
      <c r="G7" s="9"/>
      <c r="H7" s="25"/>
      <c r="I7" s="9"/>
      <c r="J7" s="9"/>
      <c r="K7" s="9"/>
      <c r="L7" s="26"/>
      <c r="M7" s="9"/>
      <c r="N7" s="9"/>
      <c r="O7" s="9"/>
      <c r="P7" s="9"/>
      <c r="Q7" s="9"/>
      <c r="R7" s="9"/>
      <c r="S7" s="9"/>
      <c r="T7" s="9"/>
      <c r="U7" s="9"/>
      <c r="V7" s="9"/>
      <c r="W7" s="9"/>
    </row>
    <row r="8" spans="1:23" ht="12.95" customHeight="1">
      <c r="A8" s="9"/>
      <c r="B8" s="81" t="s">
        <v>26</v>
      </c>
      <c r="C8" s="81"/>
      <c r="D8" s="34"/>
      <c r="E8" s="35"/>
      <c r="F8" s="35"/>
      <c r="G8" s="35"/>
      <c r="H8" s="35"/>
      <c r="I8" s="35"/>
      <c r="J8" s="35"/>
      <c r="K8" s="35"/>
      <c r="L8" s="35"/>
      <c r="M8" s="35"/>
      <c r="N8" s="33"/>
      <c r="O8" s="9"/>
      <c r="P8" s="9"/>
      <c r="Q8" s="9"/>
      <c r="R8" s="9"/>
      <c r="S8" s="9"/>
      <c r="T8" s="9"/>
      <c r="U8" s="9"/>
      <c r="V8" s="9"/>
      <c r="W8" s="9"/>
    </row>
    <row r="9" spans="1:23" ht="12.95" customHeight="1">
      <c r="A9" s="9"/>
      <c r="B9" s="81" t="s">
        <v>13</v>
      </c>
      <c r="C9" s="81"/>
      <c r="D9" s="34"/>
      <c r="E9" s="35"/>
      <c r="F9" s="35"/>
      <c r="G9" s="35"/>
      <c r="H9" s="35"/>
      <c r="I9" s="35"/>
      <c r="J9" s="35"/>
      <c r="K9" s="35"/>
      <c r="L9" s="35"/>
      <c r="M9" s="35"/>
      <c r="N9" s="33"/>
      <c r="O9" s="9"/>
      <c r="P9" s="9"/>
      <c r="Q9" s="9"/>
      <c r="R9" s="9"/>
      <c r="S9" s="9"/>
      <c r="T9" s="9"/>
      <c r="U9" s="9"/>
      <c r="V9" s="9"/>
      <c r="W9" s="9"/>
    </row>
    <row r="10" spans="1:23" ht="12.95" customHeight="1">
      <c r="A10" s="9"/>
      <c r="B10" s="81" t="s">
        <v>27</v>
      </c>
      <c r="C10" s="81"/>
      <c r="D10" s="34"/>
      <c r="E10" s="35"/>
      <c r="F10" s="35"/>
      <c r="G10" s="35"/>
      <c r="H10" s="35"/>
      <c r="I10" s="35"/>
      <c r="J10" s="35"/>
      <c r="K10" s="35"/>
      <c r="L10" s="35"/>
      <c r="M10" s="35"/>
      <c r="N10" s="33"/>
      <c r="O10" s="9"/>
      <c r="P10" s="9"/>
      <c r="Q10" s="9"/>
      <c r="R10" s="9"/>
      <c r="S10" s="9"/>
      <c r="T10" s="9"/>
      <c r="U10" s="9"/>
      <c r="V10" s="9"/>
      <c r="W10" s="9"/>
    </row>
    <row r="11" spans="1:23" ht="12.95" customHeight="1">
      <c r="A11" s="9"/>
      <c r="B11" s="24"/>
      <c r="C11" s="24"/>
      <c r="D11" s="24"/>
      <c r="E11" s="9"/>
      <c r="F11" s="9"/>
      <c r="G11" s="9"/>
      <c r="H11" s="25"/>
      <c r="I11" s="9"/>
      <c r="J11" s="9"/>
      <c r="K11" s="9"/>
      <c r="L11" s="26"/>
      <c r="M11" s="9"/>
      <c r="N11" s="9"/>
      <c r="O11" s="9"/>
      <c r="P11" s="9"/>
      <c r="Q11" s="9"/>
      <c r="R11" s="9"/>
      <c r="S11" s="9"/>
      <c r="T11" s="9"/>
      <c r="U11" s="9"/>
      <c r="V11" s="9"/>
      <c r="W11" s="9"/>
    </row>
    <row r="12" spans="1:23" s="23" customFormat="1" ht="13.5" customHeight="1" thickBot="1">
      <c r="A12" s="44"/>
      <c r="B12" s="47"/>
      <c r="C12" s="47"/>
      <c r="D12" s="47"/>
      <c r="E12" s="43"/>
      <c r="F12" s="43"/>
      <c r="G12" s="43"/>
      <c r="H12" s="43"/>
      <c r="I12" s="43"/>
      <c r="J12" s="43"/>
      <c r="L12" s="20"/>
      <c r="M12" s="20"/>
      <c r="N12" s="20"/>
      <c r="O12" s="37"/>
      <c r="P12" s="37"/>
      <c r="R12" s="20"/>
      <c r="S12" s="20"/>
      <c r="T12" s="20"/>
      <c r="U12" s="37"/>
      <c r="V12" s="37"/>
    </row>
    <row r="13" spans="1:23" s="7" customFormat="1" ht="17.100000000000001" customHeight="1" thickBot="1">
      <c r="A13" s="10"/>
      <c r="B13" s="1" t="s">
        <v>7</v>
      </c>
      <c r="C13" s="1" t="s">
        <v>30</v>
      </c>
      <c r="D13" s="1" t="s">
        <v>23</v>
      </c>
      <c r="E13" s="55" t="s">
        <v>2</v>
      </c>
      <c r="F13" s="56" t="s">
        <v>0</v>
      </c>
      <c r="G13" s="57" t="s">
        <v>1</v>
      </c>
      <c r="H13" s="57" t="s">
        <v>3</v>
      </c>
      <c r="I13" s="58" t="s">
        <v>4</v>
      </c>
      <c r="J13" s="59" t="s">
        <v>5</v>
      </c>
      <c r="K13" s="23"/>
      <c r="L13" s="61" t="s">
        <v>84</v>
      </c>
      <c r="M13" s="62"/>
      <c r="N13" s="5"/>
      <c r="O13" s="36"/>
      <c r="P13" s="23"/>
      <c r="Q13" s="23"/>
      <c r="R13" s="61" t="s">
        <v>86</v>
      </c>
      <c r="S13" s="62"/>
      <c r="T13" s="5"/>
      <c r="U13" s="36"/>
      <c r="V13" s="23"/>
      <c r="W13" s="23"/>
    </row>
    <row r="14" spans="1:23" s="7" customFormat="1" ht="17.100000000000001" customHeight="1">
      <c r="A14" s="49">
        <v>1</v>
      </c>
      <c r="B14" s="159" t="s">
        <v>56</v>
      </c>
      <c r="C14" s="95">
        <v>1</v>
      </c>
      <c r="D14" s="78">
        <v>35336</v>
      </c>
      <c r="E14" s="11">
        <f>COUNT(O14,P17,U14)</f>
        <v>3</v>
      </c>
      <c r="F14" s="12">
        <f>IF(O14&gt;P14,1,0)+IF(P17&gt;O17,1,0)+IF(U14&gt;V14,1,0)</f>
        <v>2</v>
      </c>
      <c r="G14" s="12">
        <f>IF(O14&lt;P14,1,0)+IF(P17&lt;O17,1,0)+IF(U14&lt;V14,1,0)</f>
        <v>1</v>
      </c>
      <c r="H14" s="12">
        <f>VALUE(O14+P17+U14)</f>
        <v>12</v>
      </c>
      <c r="I14" s="12">
        <f>VALUE(P14+O17+V14)</f>
        <v>3</v>
      </c>
      <c r="J14" s="13">
        <f>AVERAGE(H14-I14)</f>
        <v>9</v>
      </c>
      <c r="K14" s="45"/>
      <c r="L14" s="2" t="str">
        <f>B14</f>
        <v>CT LA SALLE "B"</v>
      </c>
      <c r="M14" s="14"/>
      <c r="N14" s="3" t="str">
        <f>B17</f>
        <v>EU MOLL TC</v>
      </c>
      <c r="O14" s="4">
        <v>5</v>
      </c>
      <c r="P14" s="4">
        <v>0</v>
      </c>
      <c r="Q14" s="120"/>
      <c r="R14" s="29" t="str">
        <f>B14</f>
        <v>CT LA SALLE "B"</v>
      </c>
      <c r="S14" s="14" t="s">
        <v>6</v>
      </c>
      <c r="T14" s="29" t="str">
        <f>B15</f>
        <v>MALLORCA TC TEULERA</v>
      </c>
      <c r="U14" s="28">
        <v>2</v>
      </c>
      <c r="V14" s="28">
        <v>3</v>
      </c>
      <c r="W14" s="23"/>
    </row>
    <row r="15" spans="1:23" s="7" customFormat="1" ht="17.100000000000001" customHeight="1">
      <c r="A15" s="51">
        <v>2</v>
      </c>
      <c r="B15" s="127" t="s">
        <v>46</v>
      </c>
      <c r="C15" s="96">
        <v>3</v>
      </c>
      <c r="D15" s="79">
        <v>44456</v>
      </c>
      <c r="E15" s="15">
        <f>COUNT(O15,P18,V14)</f>
        <v>3</v>
      </c>
      <c r="F15" s="15">
        <f>IF(O15&gt;P15,1,0)+IF(P18&gt;O18,1,0)+IF(V14&gt;U14,1,0)</f>
        <v>3</v>
      </c>
      <c r="G15" s="15">
        <f>IF(O15&lt;P15,1,0)+IF(P18&lt;O18,1,0)+IF(V14&lt;U14,1,0)</f>
        <v>0</v>
      </c>
      <c r="H15" s="15">
        <f>VALUE(O15+P18+V14)</f>
        <v>10</v>
      </c>
      <c r="I15" s="15">
        <f>VALUE(P15+O18+U14)</f>
        <v>5</v>
      </c>
      <c r="J15" s="16">
        <f>AVERAGE(H15-I15)</f>
        <v>5</v>
      </c>
      <c r="K15" s="45"/>
      <c r="L15" s="2" t="str">
        <f>B15</f>
        <v>MALLORCA TC TEULERA</v>
      </c>
      <c r="M15" s="14" t="s">
        <v>6</v>
      </c>
      <c r="N15" s="3" t="str">
        <f>B16</f>
        <v>SANTA MARIA TC</v>
      </c>
      <c r="O15" s="4">
        <v>3</v>
      </c>
      <c r="P15" s="4">
        <v>2</v>
      </c>
      <c r="Q15" s="120"/>
      <c r="R15" s="3" t="str">
        <f>B16</f>
        <v>SANTA MARIA TC</v>
      </c>
      <c r="S15" s="14"/>
      <c r="T15" s="29" t="str">
        <f>B17</f>
        <v>EU MOLL TC</v>
      </c>
      <c r="U15" s="4">
        <v>0</v>
      </c>
      <c r="V15" s="4">
        <v>5</v>
      </c>
      <c r="W15" s="23"/>
    </row>
    <row r="16" spans="1:23" s="7" customFormat="1" ht="17.100000000000001" customHeight="1">
      <c r="A16" s="51">
        <v>3</v>
      </c>
      <c r="B16" s="52" t="s">
        <v>10</v>
      </c>
      <c r="C16" s="96"/>
      <c r="D16" s="79">
        <v>74297</v>
      </c>
      <c r="E16" s="15">
        <f>COUNT(P15,O17,U15)</f>
        <v>3</v>
      </c>
      <c r="F16" s="15">
        <f>IF(O17&gt;P17,1,0)+IF(P15&gt;O15,1,0)+IF(U15&gt;V15,1,0)</f>
        <v>0</v>
      </c>
      <c r="G16" s="15">
        <f>IF(O17&lt;P17,1,0)+IF(P15&lt;O15,1,0)+IF(U15&lt;V15,1,0)</f>
        <v>3</v>
      </c>
      <c r="H16" s="15">
        <f>VALUE(P15+O17+U15)</f>
        <v>2</v>
      </c>
      <c r="I16" s="15">
        <f>VALUE(O15+P17+V15)</f>
        <v>13</v>
      </c>
      <c r="J16" s="16">
        <f>AVERAGE(H16-I16)</f>
        <v>-11</v>
      </c>
      <c r="K16" s="23"/>
      <c r="L16" s="61" t="s">
        <v>85</v>
      </c>
      <c r="M16" s="62"/>
      <c r="N16" s="5"/>
      <c r="O16" s="36"/>
      <c r="P16" s="33"/>
      <c r="Q16" s="33"/>
      <c r="R16" s="33"/>
      <c r="S16" s="33"/>
      <c r="T16" s="33"/>
      <c r="U16" s="33"/>
      <c r="V16" s="23"/>
      <c r="W16" s="23"/>
    </row>
    <row r="17" spans="1:23" s="7" customFormat="1" ht="17.100000000000001" customHeight="1" thickBot="1">
      <c r="A17" s="53">
        <v>4</v>
      </c>
      <c r="B17" s="54" t="s">
        <v>16</v>
      </c>
      <c r="C17" s="97"/>
      <c r="D17" s="80">
        <v>56109</v>
      </c>
      <c r="E17" s="18">
        <f>COUNT(P14,O18,V15)</f>
        <v>3</v>
      </c>
      <c r="F17" s="90">
        <f>IF(P14&gt;O14,1,0)+IF(O18&gt;P18,1,0)+IF(V15&gt;U15,1,0)</f>
        <v>1</v>
      </c>
      <c r="G17" s="90">
        <f>IF(P14&lt;O14,1,0)+IF(O18&lt;P18,1,0)+IF(V15&lt;U15,1,0)</f>
        <v>2</v>
      </c>
      <c r="H17" s="90">
        <f>VALUE(P14+O18+V15)</f>
        <v>6</v>
      </c>
      <c r="I17" s="90">
        <f>VALUE(O14+P18+U15)</f>
        <v>9</v>
      </c>
      <c r="J17" s="91">
        <f>AVERAGE(H17-I17)</f>
        <v>-3</v>
      </c>
      <c r="K17" s="23"/>
      <c r="L17" s="3" t="str">
        <f>B16</f>
        <v>SANTA MARIA TC</v>
      </c>
      <c r="M17" s="14" t="s">
        <v>6</v>
      </c>
      <c r="N17" s="3" t="str">
        <f>B14</f>
        <v>CT LA SALLE "B"</v>
      </c>
      <c r="O17" s="28">
        <v>0</v>
      </c>
      <c r="P17" s="28">
        <v>5</v>
      </c>
      <c r="Q17" s="33"/>
      <c r="R17" s="33"/>
      <c r="S17" s="33"/>
      <c r="T17" s="33"/>
      <c r="U17" s="33"/>
      <c r="V17" s="23"/>
      <c r="W17" s="23"/>
    </row>
    <row r="18" spans="1:23" s="7" customFormat="1" ht="17.100000000000001" customHeight="1">
      <c r="A18" s="23"/>
      <c r="B18" s="23"/>
      <c r="C18" s="23"/>
      <c r="D18" s="23"/>
      <c r="E18" s="23"/>
      <c r="F18" s="23"/>
      <c r="G18" s="23"/>
      <c r="H18" s="23"/>
      <c r="I18" s="23"/>
      <c r="J18" s="23"/>
      <c r="K18" s="23"/>
      <c r="L18" s="3" t="str">
        <f>B17</f>
        <v>EU MOLL TC</v>
      </c>
      <c r="M18" s="14"/>
      <c r="N18" s="3" t="str">
        <f>B15</f>
        <v>MALLORCA TC TEULERA</v>
      </c>
      <c r="O18" s="4">
        <v>1</v>
      </c>
      <c r="P18" s="4">
        <v>4</v>
      </c>
      <c r="Q18" s="33"/>
      <c r="R18" s="33"/>
      <c r="S18" s="33"/>
      <c r="T18" s="33"/>
      <c r="U18" s="33"/>
      <c r="V18" s="23"/>
      <c r="W18" s="23"/>
    </row>
    <row r="19" spans="1:23" s="23" customFormat="1" ht="17.100000000000001" customHeight="1">
      <c r="A19" s="69"/>
      <c r="B19" s="70" t="s">
        <v>11</v>
      </c>
      <c r="C19" s="70"/>
      <c r="D19" s="70"/>
      <c r="E19" s="71"/>
      <c r="F19" s="71"/>
      <c r="G19" s="71"/>
      <c r="H19" s="71"/>
      <c r="I19" s="71"/>
      <c r="J19" s="71"/>
      <c r="L19" s="72"/>
      <c r="M19" s="72"/>
      <c r="N19" s="72"/>
      <c r="O19" s="73"/>
      <c r="P19" s="73"/>
      <c r="Q19" s="74"/>
      <c r="R19" s="72"/>
      <c r="S19" s="72"/>
      <c r="T19" s="75"/>
      <c r="U19" s="73"/>
      <c r="V19" s="73"/>
    </row>
    <row r="20" spans="1:23" s="7" customFormat="1" ht="17.100000000000001" customHeight="1">
      <c r="A20" s="23"/>
      <c r="B20" s="23"/>
      <c r="C20" s="23"/>
      <c r="D20" s="23"/>
      <c r="E20" s="23"/>
      <c r="F20" s="23"/>
      <c r="G20" s="23"/>
      <c r="H20" s="23"/>
      <c r="I20" s="23"/>
      <c r="J20" s="23"/>
      <c r="K20" s="23"/>
      <c r="L20" s="72"/>
      <c r="M20" s="72"/>
      <c r="N20" s="72"/>
      <c r="O20" s="73"/>
      <c r="P20" s="73"/>
      <c r="Q20" s="74"/>
      <c r="R20" s="74"/>
      <c r="S20" s="74"/>
      <c r="T20" s="74"/>
      <c r="U20" s="74"/>
      <c r="V20" s="74"/>
      <c r="W20" s="23"/>
    </row>
    <row r="21" spans="1:23" ht="17.100000000000001" customHeight="1">
      <c r="A21" s="23"/>
      <c r="B21" s="23"/>
      <c r="C21" s="23"/>
      <c r="D21" s="23"/>
      <c r="E21" s="23"/>
      <c r="F21" s="23"/>
      <c r="G21" s="23"/>
      <c r="H21" s="23"/>
      <c r="I21" s="23"/>
      <c r="J21" s="23"/>
      <c r="K21" s="23"/>
      <c r="L21" s="23"/>
      <c r="M21" s="23"/>
      <c r="N21" s="23"/>
      <c r="O21" s="23"/>
      <c r="P21" s="23"/>
      <c r="Q21" s="23"/>
      <c r="R21" s="23"/>
      <c r="S21" s="23"/>
      <c r="T21" s="23"/>
      <c r="U21" s="23"/>
      <c r="V21" s="23"/>
      <c r="W21" s="9"/>
    </row>
    <row r="22" spans="1:23" ht="17.100000000000001" customHeight="1" thickBot="1">
      <c r="A22" s="23"/>
      <c r="B22" s="23"/>
      <c r="C22" s="23"/>
      <c r="D22" s="23"/>
      <c r="E22" s="23"/>
      <c r="F22" s="23"/>
      <c r="G22" s="23"/>
      <c r="H22" s="23"/>
      <c r="I22" s="23"/>
      <c r="J22" s="23"/>
      <c r="K22" s="23"/>
      <c r="L22" s="23"/>
      <c r="M22" s="23"/>
      <c r="N22" s="23"/>
      <c r="O22" s="23"/>
      <c r="P22" s="23"/>
      <c r="Q22" s="23"/>
      <c r="R22" s="23"/>
      <c r="S22" s="23"/>
      <c r="T22" s="23"/>
      <c r="U22" s="23"/>
      <c r="V22" s="23"/>
      <c r="W22" s="9"/>
    </row>
    <row r="23" spans="1:23" s="7" customFormat="1" ht="17.100000000000001" customHeight="1" thickBot="1">
      <c r="A23" s="10"/>
      <c r="B23" s="1" t="s">
        <v>8</v>
      </c>
      <c r="C23" s="1" t="s">
        <v>30</v>
      </c>
      <c r="D23" s="1" t="s">
        <v>23</v>
      </c>
      <c r="E23" s="55" t="s">
        <v>2</v>
      </c>
      <c r="F23" s="56" t="s">
        <v>0</v>
      </c>
      <c r="G23" s="57" t="s">
        <v>1</v>
      </c>
      <c r="H23" s="57" t="s">
        <v>3</v>
      </c>
      <c r="I23" s="58" t="s">
        <v>4</v>
      </c>
      <c r="J23" s="59" t="s">
        <v>5</v>
      </c>
      <c r="K23" s="23"/>
      <c r="L23" s="61" t="s">
        <v>84</v>
      </c>
      <c r="M23" s="62"/>
      <c r="N23" s="5"/>
      <c r="O23" s="36"/>
      <c r="P23" s="23"/>
      <c r="Q23" s="23"/>
      <c r="R23" s="61" t="s">
        <v>86</v>
      </c>
      <c r="S23" s="62"/>
      <c r="T23" s="5"/>
      <c r="U23" s="36"/>
      <c r="V23" s="23"/>
      <c r="W23" s="23"/>
    </row>
    <row r="24" spans="1:23" s="7" customFormat="1" ht="17.100000000000001" customHeight="1">
      <c r="A24" s="49">
        <v>1</v>
      </c>
      <c r="B24" s="50" t="s">
        <v>51</v>
      </c>
      <c r="C24" s="95">
        <v>2</v>
      </c>
      <c r="D24" s="78">
        <v>42216</v>
      </c>
      <c r="E24" s="11">
        <f>COUNT(O24,P27,U24)</f>
        <v>2</v>
      </c>
      <c r="F24" s="12">
        <f>IF(O24&gt;P24,1,0)+IF(P27&gt;O27,1,0)+IF(U24&gt;V24,1,0)</f>
        <v>2</v>
      </c>
      <c r="G24" s="12">
        <f>IF(O24&lt;P24,1,0)+IF(P27&lt;O27,1,0)+IF(U24&lt;V24,1,0)</f>
        <v>0</v>
      </c>
      <c r="H24" s="12">
        <f>VALUE(O24+P27+U24)</f>
        <v>9</v>
      </c>
      <c r="I24" s="12">
        <f>VALUE(P24+O27+V24)</f>
        <v>1</v>
      </c>
      <c r="J24" s="13">
        <f>AVERAGE(H24-I24)</f>
        <v>8</v>
      </c>
      <c r="K24" s="45"/>
      <c r="L24" s="2" t="str">
        <f>B24</f>
        <v>PLAYAS SANTA PONSA TC</v>
      </c>
      <c r="M24" s="14" t="s">
        <v>6</v>
      </c>
      <c r="N24" s="3" t="str">
        <f>B27</f>
        <v>CT LLORET</v>
      </c>
      <c r="O24" s="4">
        <v>4</v>
      </c>
      <c r="P24" s="4">
        <v>1</v>
      </c>
      <c r="R24" s="2" t="str">
        <f>B24</f>
        <v>PLAYAS SANTA PONSA TC</v>
      </c>
      <c r="S24" s="14" t="s">
        <v>6</v>
      </c>
      <c r="T24" s="29" t="str">
        <f>B25</f>
        <v>DELTA TC</v>
      </c>
      <c r="U24" s="28">
        <v>5</v>
      </c>
      <c r="V24" s="28">
        <v>0</v>
      </c>
      <c r="W24" s="23"/>
    </row>
    <row r="25" spans="1:23" s="7" customFormat="1" ht="17.100000000000001" customHeight="1">
      <c r="A25" s="51">
        <v>2</v>
      </c>
      <c r="B25" s="126" t="s">
        <v>29</v>
      </c>
      <c r="C25" s="96">
        <v>4</v>
      </c>
      <c r="D25" s="79">
        <v>47255</v>
      </c>
      <c r="E25" s="15">
        <f>COUNT(O25,P28,V24)</f>
        <v>3</v>
      </c>
      <c r="F25" s="15">
        <f>IF(O25&gt;P25,1,0)+IF(P28&gt;O28,1,0)+IF(V24&gt;U24,1,0)</f>
        <v>0</v>
      </c>
      <c r="G25" s="15">
        <f>IF(O25&lt;P25,1,0)+IF(P28&lt;O28,1,0)+IF(V24&lt;U24,1,0)</f>
        <v>3</v>
      </c>
      <c r="H25" s="15">
        <f>VALUE(O25+P28+V24)</f>
        <v>0</v>
      </c>
      <c r="I25" s="15">
        <f>VALUE(P25+O28+U24)</f>
        <v>15</v>
      </c>
      <c r="J25" s="16">
        <f>AVERAGE(H25-I25)</f>
        <v>-15</v>
      </c>
      <c r="K25" s="45"/>
      <c r="L25" s="29" t="str">
        <f>B25</f>
        <v>DELTA TC</v>
      </c>
      <c r="M25" s="14" t="s">
        <v>6</v>
      </c>
      <c r="N25" s="14" t="str">
        <f>B26</f>
        <v>MATCH POINT TC</v>
      </c>
      <c r="O25" s="28">
        <v>0</v>
      </c>
      <c r="P25" s="28">
        <v>5</v>
      </c>
      <c r="Q25" s="108"/>
      <c r="R25" s="3" t="str">
        <f>B26</f>
        <v>MATCH POINT TC</v>
      </c>
      <c r="S25" s="14" t="s">
        <v>6</v>
      </c>
      <c r="T25" s="29" t="str">
        <f>B27</f>
        <v>CT LLORET</v>
      </c>
      <c r="U25" s="28">
        <v>2</v>
      </c>
      <c r="V25" s="28">
        <v>3</v>
      </c>
      <c r="W25" s="23"/>
    </row>
    <row r="26" spans="1:23" s="7" customFormat="1" ht="17.100000000000001" customHeight="1">
      <c r="A26" s="51">
        <v>3</v>
      </c>
      <c r="B26" s="52" t="s">
        <v>32</v>
      </c>
      <c r="C26" s="96"/>
      <c r="D26" s="79">
        <v>59165</v>
      </c>
      <c r="E26" s="15">
        <f>COUNT(P25,O27,U25)</f>
        <v>2</v>
      </c>
      <c r="F26" s="21">
        <f>IF(O27&gt;P27,1,0)+IF(P25&gt;O25,1,0)+IF(U25&gt;V25,1,0)</f>
        <v>1</v>
      </c>
      <c r="G26" s="21">
        <f>IF(O27&lt;P27,1,0)+IF(P25&lt;O25,1,0)+IF(U25&lt;V25,1,0)</f>
        <v>1</v>
      </c>
      <c r="H26" s="21">
        <f>VALUE(P25+O27+U25)</f>
        <v>7</v>
      </c>
      <c r="I26" s="21">
        <f>VALUE(O25+P27+V25)</f>
        <v>3</v>
      </c>
      <c r="J26" s="22">
        <f>AVERAGE(H26-I26)</f>
        <v>4</v>
      </c>
      <c r="K26" s="23"/>
      <c r="L26" s="61" t="s">
        <v>85</v>
      </c>
      <c r="M26" s="62"/>
      <c r="N26" s="5"/>
      <c r="O26" s="36"/>
      <c r="P26" s="23"/>
      <c r="Q26" s="23"/>
      <c r="R26" s="23"/>
      <c r="S26" s="23"/>
      <c r="T26" s="23"/>
      <c r="U26" s="23"/>
      <c r="V26" s="23"/>
      <c r="W26" s="23"/>
    </row>
    <row r="27" spans="1:23" s="7" customFormat="1" ht="17.100000000000001" customHeight="1" thickBot="1">
      <c r="A27" s="53">
        <v>4</v>
      </c>
      <c r="B27" s="54" t="s">
        <v>55</v>
      </c>
      <c r="C27" s="97"/>
      <c r="D27" s="80">
        <v>67066</v>
      </c>
      <c r="E27" s="18">
        <f>COUNT(P24,O28,V25)</f>
        <v>3</v>
      </c>
      <c r="F27" s="18">
        <f>IF(P24&gt;O24,1,0)+IF(O28&gt;P28,1,0)+IF(V25&gt;U25,1,0)</f>
        <v>2</v>
      </c>
      <c r="G27" s="18">
        <f>IF(P24&lt;O24,1,0)+IF(O28&lt;P28,1,0)+IF(V25&lt;U25,1,0)</f>
        <v>1</v>
      </c>
      <c r="H27" s="18">
        <f>VALUE(P24+O28+V25)</f>
        <v>9</v>
      </c>
      <c r="I27" s="18">
        <f>VALUE(O24+P28+U25)</f>
        <v>6</v>
      </c>
      <c r="J27" s="19">
        <f>AVERAGE(H27-I27)</f>
        <v>3</v>
      </c>
      <c r="K27" s="23"/>
      <c r="L27" s="3" t="str">
        <f>B26</f>
        <v>MATCH POINT TC</v>
      </c>
      <c r="M27" s="14" t="s">
        <v>6</v>
      </c>
      <c r="N27" s="3" t="str">
        <f>B24</f>
        <v>PLAYAS SANTA PONSA TC</v>
      </c>
      <c r="O27" s="28"/>
      <c r="P27" s="28"/>
      <c r="Q27" s="23"/>
      <c r="R27" s="23"/>
      <c r="S27" s="23"/>
      <c r="T27" s="23"/>
      <c r="U27" s="23"/>
      <c r="V27" s="23"/>
      <c r="W27" s="23"/>
    </row>
    <row r="28" spans="1:23" s="7" customFormat="1" ht="17.100000000000001" customHeight="1">
      <c r="A28" s="23"/>
      <c r="B28" s="23"/>
      <c r="C28" s="23"/>
      <c r="D28" s="23"/>
      <c r="E28" s="23"/>
      <c r="F28" s="23"/>
      <c r="G28" s="23"/>
      <c r="H28" s="23"/>
      <c r="I28" s="23"/>
      <c r="J28" s="23"/>
      <c r="K28" s="23"/>
      <c r="L28" s="3" t="str">
        <f>B27</f>
        <v>CT LLORET</v>
      </c>
      <c r="M28" s="14" t="s">
        <v>6</v>
      </c>
      <c r="N28" s="3" t="str">
        <f>B25</f>
        <v>DELTA TC</v>
      </c>
      <c r="O28" s="28">
        <v>5</v>
      </c>
      <c r="P28" s="28">
        <v>0</v>
      </c>
      <c r="Q28" s="23"/>
      <c r="R28" s="23"/>
      <c r="S28" s="23"/>
      <c r="T28" s="23"/>
      <c r="U28" s="23"/>
      <c r="V28" s="23"/>
      <c r="W28" s="23"/>
    </row>
    <row r="29" spans="1:23" s="7" customFormat="1" ht="14.1" customHeight="1">
      <c r="A29" s="23"/>
      <c r="B29" s="23"/>
      <c r="C29" s="23"/>
      <c r="D29" s="23"/>
      <c r="E29" s="23"/>
      <c r="F29" s="23"/>
      <c r="G29" s="23"/>
      <c r="H29" s="23"/>
      <c r="I29" s="23"/>
      <c r="J29" s="23"/>
      <c r="K29" s="23"/>
      <c r="L29" s="68"/>
      <c r="M29" s="20"/>
      <c r="N29" s="20"/>
      <c r="O29" s="37"/>
      <c r="P29" s="37"/>
      <c r="Q29" s="23"/>
      <c r="R29" s="23"/>
      <c r="S29" s="23"/>
      <c r="T29" s="23"/>
      <c r="U29" s="23"/>
      <c r="V29" s="23"/>
      <c r="W29" s="23"/>
    </row>
    <row r="30" spans="1:23" s="7" customFormat="1" ht="14.1" customHeight="1">
      <c r="A30" s="23"/>
      <c r="B30" s="23"/>
      <c r="C30" s="23"/>
      <c r="D30" s="23"/>
      <c r="E30" s="23"/>
      <c r="F30" s="23"/>
      <c r="G30" s="23"/>
      <c r="H30" s="23"/>
      <c r="I30" s="23"/>
      <c r="J30" s="23"/>
      <c r="K30" s="23"/>
      <c r="L30" s="68"/>
      <c r="M30" s="20"/>
      <c r="N30" s="20"/>
      <c r="O30" s="37"/>
      <c r="P30" s="37"/>
      <c r="Q30" s="23"/>
      <c r="R30" s="23"/>
      <c r="S30" s="23"/>
      <c r="T30" s="23"/>
      <c r="U30" s="23"/>
      <c r="V30" s="23"/>
      <c r="W30" s="23"/>
    </row>
    <row r="31" spans="1:23" ht="21" customHeight="1">
      <c r="A31" s="112"/>
      <c r="B31" s="115" t="s">
        <v>18</v>
      </c>
      <c r="C31" s="48"/>
      <c r="D31" s="76" t="s">
        <v>36</v>
      </c>
      <c r="I31" s="9"/>
      <c r="J31" s="9"/>
      <c r="K31" s="77"/>
      <c r="L31" s="77"/>
      <c r="M31" s="77"/>
      <c r="N31" s="9"/>
      <c r="O31" s="9"/>
      <c r="P31" s="9"/>
      <c r="Q31" s="9"/>
      <c r="R31" s="9"/>
      <c r="S31" s="9"/>
      <c r="T31" s="9"/>
      <c r="U31" s="9"/>
      <c r="V31" s="9"/>
      <c r="W31" s="9"/>
    </row>
    <row r="32" spans="1:23" ht="12" customHeight="1">
      <c r="A32" s="9"/>
      <c r="B32" s="9"/>
      <c r="C32" s="9"/>
      <c r="D32" s="9"/>
      <c r="E32" s="9"/>
      <c r="F32" s="9"/>
      <c r="G32" s="9"/>
      <c r="H32" s="9"/>
      <c r="I32" s="9"/>
      <c r="J32" s="9"/>
      <c r="K32" s="77"/>
      <c r="L32" s="77"/>
      <c r="M32" s="77"/>
      <c r="N32" s="9"/>
      <c r="O32" s="9"/>
      <c r="P32" s="9"/>
      <c r="Q32" s="9"/>
      <c r="R32" s="9"/>
      <c r="S32" s="9"/>
      <c r="T32" s="9"/>
      <c r="U32" s="9"/>
      <c r="V32" s="9"/>
      <c r="W32" s="9"/>
    </row>
    <row r="33" spans="1:22" ht="17.25" customHeight="1">
      <c r="A33" s="9"/>
      <c r="B33" s="136" t="s">
        <v>46</v>
      </c>
      <c r="C33" s="137"/>
      <c r="D33" s="137"/>
      <c r="E33" s="137"/>
      <c r="F33" s="137"/>
      <c r="G33" s="137"/>
      <c r="H33" s="137"/>
      <c r="I33" s="137"/>
      <c r="J33" s="77"/>
      <c r="K33" s="77"/>
      <c r="L33" s="131"/>
      <c r="M33" s="131"/>
      <c r="N33" s="131"/>
      <c r="O33" s="131"/>
      <c r="P33" s="131"/>
      <c r="Q33" s="131"/>
      <c r="R33" s="131"/>
      <c r="S33" s="131"/>
      <c r="T33" s="131"/>
      <c r="U33" s="131"/>
    </row>
    <row r="34" spans="1:22" ht="12" customHeight="1">
      <c r="A34" s="9"/>
      <c r="B34" s="138"/>
      <c r="C34" s="137"/>
      <c r="D34" s="137"/>
      <c r="E34" s="137"/>
      <c r="F34" s="137"/>
      <c r="G34" s="137"/>
      <c r="H34" s="137"/>
      <c r="I34" s="137"/>
      <c r="J34" s="9"/>
      <c r="K34" s="9"/>
      <c r="L34" s="131"/>
      <c r="M34" s="131"/>
      <c r="N34" s="131"/>
      <c r="O34" s="131"/>
      <c r="P34" s="131"/>
      <c r="Q34" s="131"/>
      <c r="R34" s="131"/>
      <c r="S34" s="131"/>
      <c r="T34" s="131"/>
      <c r="U34" s="131"/>
    </row>
    <row r="35" spans="1:22" ht="12" customHeight="1">
      <c r="A35" s="9"/>
      <c r="B35" s="139"/>
      <c r="C35" s="137"/>
      <c r="D35" s="158"/>
      <c r="E35" s="137"/>
      <c r="F35" s="137"/>
      <c r="G35" s="137"/>
      <c r="H35" s="137"/>
      <c r="I35" s="9"/>
      <c r="J35" s="9"/>
      <c r="K35" s="131"/>
      <c r="L35" s="131"/>
      <c r="M35" s="131"/>
      <c r="N35" s="131"/>
      <c r="O35" s="131"/>
      <c r="P35" s="131"/>
      <c r="Q35" s="131"/>
      <c r="R35" s="131"/>
      <c r="S35" s="131"/>
      <c r="T35" s="131"/>
    </row>
    <row r="36" spans="1:22" ht="12" customHeight="1">
      <c r="A36" s="9"/>
      <c r="B36" s="139"/>
      <c r="C36" s="141" t="s">
        <v>88</v>
      </c>
      <c r="D36" s="141"/>
      <c r="E36" s="142"/>
      <c r="F36" s="137"/>
      <c r="G36" s="137"/>
      <c r="H36" s="137"/>
      <c r="I36" s="9"/>
      <c r="J36" s="9"/>
      <c r="K36" s="131"/>
      <c r="L36" s="131"/>
      <c r="M36" s="131"/>
      <c r="N36" s="131"/>
      <c r="O36" s="131"/>
      <c r="P36" s="131"/>
      <c r="Q36" s="131"/>
      <c r="R36" s="131"/>
      <c r="S36" s="131"/>
      <c r="T36" s="131"/>
    </row>
    <row r="37" spans="1:22" ht="12" customHeight="1">
      <c r="A37" s="9"/>
      <c r="B37" s="117" t="s">
        <v>38</v>
      </c>
      <c r="C37" s="178"/>
      <c r="D37" s="178"/>
      <c r="E37" s="143"/>
      <c r="F37" s="137"/>
      <c r="G37" s="137"/>
      <c r="H37" s="137"/>
      <c r="I37" s="9"/>
      <c r="J37" s="9"/>
      <c r="K37" s="131"/>
      <c r="L37" s="131"/>
      <c r="M37" s="131"/>
      <c r="N37" s="131"/>
      <c r="O37" s="131"/>
      <c r="P37" s="131"/>
      <c r="Q37" s="131"/>
      <c r="R37" s="131"/>
      <c r="S37" s="131"/>
      <c r="T37" s="131"/>
    </row>
    <row r="38" spans="1:22" ht="12" customHeight="1">
      <c r="A38" s="9"/>
      <c r="B38" s="144"/>
      <c r="C38" s="178"/>
      <c r="D38" s="178"/>
      <c r="E38" s="143"/>
      <c r="F38" s="137"/>
      <c r="G38" s="137"/>
      <c r="H38" s="137"/>
      <c r="I38" s="9"/>
      <c r="J38" s="9"/>
      <c r="K38" s="9"/>
      <c r="L38" s="9"/>
      <c r="M38" s="9"/>
      <c r="N38" s="9"/>
      <c r="O38" s="9"/>
      <c r="P38" s="9"/>
      <c r="Q38" s="9"/>
      <c r="R38" s="9"/>
      <c r="S38" s="9"/>
    </row>
    <row r="39" spans="1:22" ht="12" customHeight="1">
      <c r="A39" s="9"/>
      <c r="B39" s="144"/>
      <c r="C39" s="178"/>
      <c r="D39" s="178"/>
      <c r="E39" s="143"/>
      <c r="F39" s="137"/>
      <c r="G39" s="137"/>
      <c r="H39" s="145"/>
      <c r="I39" s="9"/>
      <c r="J39" s="9"/>
      <c r="K39" s="9"/>
      <c r="L39" s="9"/>
      <c r="M39" s="9"/>
      <c r="N39" s="9"/>
      <c r="O39" s="9"/>
      <c r="P39" s="9"/>
      <c r="Q39" s="9"/>
      <c r="R39" s="9"/>
      <c r="S39" s="9"/>
    </row>
    <row r="40" spans="1:22" ht="13.5" customHeight="1">
      <c r="A40" s="9"/>
      <c r="B40" s="144"/>
      <c r="C40" s="178"/>
      <c r="D40" s="178"/>
      <c r="E40" s="143"/>
      <c r="F40" s="146" t="s">
        <v>87</v>
      </c>
      <c r="G40" s="147"/>
      <c r="H40" s="147"/>
      <c r="I40" s="9"/>
      <c r="J40" s="9"/>
      <c r="K40" s="9"/>
      <c r="L40" s="9"/>
      <c r="M40" s="9"/>
      <c r="N40" s="9"/>
      <c r="O40" s="9"/>
      <c r="P40" s="9"/>
      <c r="Q40" s="9"/>
      <c r="R40" s="9"/>
      <c r="S40" s="9"/>
    </row>
    <row r="41" spans="1:22" ht="12" customHeight="1">
      <c r="A41" s="9"/>
      <c r="B41" s="118" t="s">
        <v>56</v>
      </c>
      <c r="C41" s="178"/>
      <c r="D41" s="178"/>
      <c r="E41" s="143"/>
      <c r="F41" s="137"/>
      <c r="G41" s="137"/>
      <c r="H41" s="137"/>
      <c r="I41" s="9"/>
      <c r="J41" s="9"/>
      <c r="K41" s="9"/>
      <c r="L41" s="9"/>
      <c r="M41" s="9"/>
      <c r="N41" s="9"/>
      <c r="O41" s="9"/>
      <c r="P41" s="9"/>
      <c r="Q41" s="9"/>
      <c r="R41" s="9"/>
      <c r="S41" s="9"/>
    </row>
    <row r="42" spans="1:22" ht="12" customHeight="1">
      <c r="A42" s="9"/>
      <c r="B42" s="138"/>
      <c r="C42" s="178"/>
      <c r="D42" s="178"/>
      <c r="E42" s="143"/>
      <c r="F42" s="137"/>
      <c r="G42" s="137"/>
      <c r="H42" s="137"/>
      <c r="I42" s="9"/>
      <c r="J42" s="9"/>
      <c r="K42" s="9"/>
      <c r="L42" s="9"/>
      <c r="M42" s="9"/>
      <c r="N42" s="9"/>
      <c r="O42" s="9"/>
      <c r="P42" s="9"/>
      <c r="Q42" s="9"/>
      <c r="R42" s="9"/>
      <c r="S42" s="9"/>
    </row>
    <row r="43" spans="1:22" ht="12" customHeight="1">
      <c r="A43" s="9"/>
      <c r="B43" s="139"/>
      <c r="C43" s="145"/>
      <c r="D43" s="118"/>
      <c r="E43" s="148"/>
      <c r="F43" s="137"/>
      <c r="G43" s="137"/>
      <c r="H43" s="137"/>
      <c r="I43" s="9"/>
      <c r="J43" s="9"/>
      <c r="K43" s="9"/>
      <c r="L43" s="9"/>
      <c r="M43" s="9"/>
      <c r="N43" s="9"/>
      <c r="O43" s="9"/>
      <c r="P43" s="9"/>
      <c r="Q43" s="9"/>
      <c r="R43" s="9"/>
      <c r="S43" s="9"/>
    </row>
    <row r="44" spans="1:22" ht="12" customHeight="1">
      <c r="A44" s="9"/>
      <c r="B44" s="139"/>
      <c r="C44" s="141" t="s">
        <v>88</v>
      </c>
      <c r="D44" s="141"/>
      <c r="E44" s="141"/>
      <c r="F44" s="137"/>
      <c r="G44" s="137"/>
      <c r="H44" s="137"/>
      <c r="I44" s="9"/>
      <c r="J44" s="9"/>
      <c r="K44" s="9"/>
      <c r="L44" s="9"/>
      <c r="M44" s="9"/>
      <c r="N44" s="9"/>
      <c r="O44" s="9"/>
      <c r="P44" s="9"/>
      <c r="Q44" s="9"/>
      <c r="R44" s="9"/>
      <c r="S44" s="9"/>
      <c r="T44" s="9"/>
    </row>
    <row r="45" spans="1:22" ht="12" customHeight="1">
      <c r="A45" s="9"/>
      <c r="B45" s="149" t="s">
        <v>20</v>
      </c>
      <c r="C45" s="137"/>
      <c r="D45" s="137"/>
      <c r="E45" s="137"/>
      <c r="F45" s="137"/>
      <c r="G45" s="137"/>
      <c r="H45" s="137"/>
      <c r="I45" s="137"/>
      <c r="J45" s="9"/>
      <c r="K45" s="9"/>
      <c r="L45" s="9"/>
      <c r="M45" s="9"/>
      <c r="N45" s="9"/>
      <c r="O45" s="9"/>
      <c r="P45" s="9"/>
      <c r="Q45" s="9"/>
      <c r="R45" s="9"/>
      <c r="S45" s="9"/>
      <c r="T45" s="9"/>
      <c r="U45" s="9"/>
    </row>
    <row r="46" spans="1:22">
      <c r="A46" s="9"/>
      <c r="B46" s="137"/>
      <c r="C46" s="137"/>
      <c r="D46" s="137"/>
      <c r="E46" s="137"/>
      <c r="F46" s="137"/>
      <c r="G46" s="137"/>
      <c r="H46" s="137"/>
      <c r="I46" s="137"/>
      <c r="J46" s="9"/>
      <c r="K46" s="23"/>
      <c r="L46" s="23"/>
      <c r="M46" s="23"/>
      <c r="N46" s="23"/>
      <c r="O46" s="23"/>
      <c r="P46" s="23"/>
      <c r="Q46" s="23"/>
      <c r="R46" s="23"/>
      <c r="S46" s="23"/>
      <c r="T46" s="23"/>
      <c r="U46" s="23"/>
      <c r="V46" s="9"/>
    </row>
  </sheetData>
  <mergeCells count="3">
    <mergeCell ref="C36:E36"/>
    <mergeCell ref="F40:H40"/>
    <mergeCell ref="C44:E44"/>
  </mergeCells>
  <printOptions horizontalCentered="1"/>
  <pageMargins left="3.937007874015748E-2" right="3.937007874015748E-2" top="0.19685039370078741" bottom="0.19685039370078741" header="0.31496062992125984" footer="0.31496062992125984"/>
  <pageSetup paperSize="9" scale="63" orientation="landscape" horizontalDpi="4294967293"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4"/>
  <sheetViews>
    <sheetView zoomScaleNormal="100" workbookViewId="0">
      <selection activeCell="K54" sqref="K54"/>
    </sheetView>
  </sheetViews>
  <sheetFormatPr baseColWidth="10" defaultRowHeight="15"/>
  <cols>
    <col min="1" max="1" width="3.7109375" customWidth="1"/>
    <col min="2" max="2" width="23.5703125" customWidth="1"/>
    <col min="3" max="3" width="5.140625" customWidth="1"/>
    <col min="4" max="4" width="3.85546875" customWidth="1"/>
    <col min="5" max="5" width="4" customWidth="1"/>
    <col min="6" max="6" width="3.5703125" customWidth="1"/>
    <col min="7" max="7" width="5" customWidth="1"/>
    <col min="8" max="8" width="4.42578125" customWidth="1"/>
    <col min="9" max="9" width="5.140625" customWidth="1"/>
    <col min="10" max="10" width="3.85546875" customWidth="1"/>
    <col min="11" max="11" width="23.5703125" customWidth="1"/>
    <col min="12" max="12" width="3" customWidth="1"/>
    <col min="13" max="13" width="22.85546875" customWidth="1"/>
    <col min="14" max="14" width="3.5703125" customWidth="1"/>
    <col min="15" max="15" width="3.7109375" customWidth="1"/>
    <col min="16" max="16" width="5.5703125" customWidth="1"/>
    <col min="17" max="17" width="23.140625" customWidth="1"/>
    <col min="18" max="18" width="2.7109375" customWidth="1"/>
    <col min="19" max="19" width="22" customWidth="1"/>
    <col min="20" max="20" width="3.42578125" customWidth="1"/>
    <col min="21" max="21" width="3.5703125" customWidth="1"/>
  </cols>
  <sheetData>
    <row r="1" spans="1:22" ht="18">
      <c r="A1" s="9"/>
      <c r="B1" s="38" t="s">
        <v>60</v>
      </c>
      <c r="C1" s="38"/>
      <c r="D1" s="9"/>
      <c r="E1" s="9"/>
      <c r="F1" s="9"/>
      <c r="G1" s="9"/>
      <c r="H1" s="9"/>
      <c r="I1" s="9"/>
      <c r="J1" s="9"/>
      <c r="K1" s="9"/>
      <c r="L1" s="9"/>
      <c r="M1" s="9"/>
      <c r="N1" s="9"/>
      <c r="O1" s="9"/>
      <c r="P1" s="9"/>
      <c r="Q1" s="9"/>
      <c r="R1" s="9"/>
      <c r="S1" s="9"/>
      <c r="T1" s="9"/>
      <c r="U1" s="9"/>
      <c r="V1" s="9"/>
    </row>
    <row r="2" spans="1:22" ht="7.5" customHeight="1">
      <c r="A2" s="9"/>
      <c r="B2" s="9"/>
      <c r="C2" s="9"/>
      <c r="D2" s="9"/>
      <c r="E2" s="9"/>
      <c r="F2" s="9"/>
      <c r="G2" s="9"/>
      <c r="H2" s="9"/>
      <c r="I2" s="9"/>
      <c r="J2" s="9"/>
      <c r="K2" s="9"/>
      <c r="L2" s="9"/>
      <c r="M2" s="9"/>
      <c r="N2" s="9"/>
      <c r="O2" s="9"/>
      <c r="P2" s="9"/>
      <c r="Q2" s="9"/>
      <c r="R2" s="9"/>
      <c r="S2" s="9"/>
      <c r="T2" s="9"/>
      <c r="U2" s="9"/>
      <c r="V2" s="9"/>
    </row>
    <row r="3" spans="1:22" ht="14.25" customHeight="1">
      <c r="A3" s="9"/>
      <c r="B3" s="66" t="s">
        <v>31</v>
      </c>
      <c r="C3" s="27"/>
      <c r="D3" s="9"/>
      <c r="E3" s="9"/>
      <c r="F3" s="9"/>
      <c r="G3" s="39"/>
      <c r="H3" s="9"/>
      <c r="I3" s="9"/>
      <c r="J3" s="9"/>
      <c r="K3" s="9"/>
      <c r="L3" s="9"/>
      <c r="M3" s="9"/>
      <c r="N3" s="9"/>
      <c r="O3" s="9"/>
      <c r="P3" s="9"/>
      <c r="Q3" s="9"/>
      <c r="R3" s="9"/>
      <c r="S3" s="9"/>
      <c r="T3" s="9"/>
      <c r="U3" s="9"/>
      <c r="V3" s="9"/>
    </row>
    <row r="4" spans="1:22" s="9" customFormat="1" ht="12.95" customHeight="1">
      <c r="B4" s="27"/>
      <c r="C4" s="27"/>
      <c r="G4" s="39"/>
    </row>
    <row r="5" spans="1:22" ht="14.25" customHeight="1">
      <c r="A5" s="9"/>
      <c r="B5" s="66" t="s">
        <v>17</v>
      </c>
      <c r="C5" s="27"/>
      <c r="D5" s="9"/>
      <c r="E5" s="9"/>
      <c r="F5" s="9"/>
      <c r="G5" s="25"/>
      <c r="H5" s="9"/>
      <c r="I5" s="9"/>
      <c r="J5" s="9"/>
      <c r="K5" s="26"/>
      <c r="L5" s="9"/>
      <c r="M5" s="9"/>
      <c r="N5" s="9"/>
      <c r="O5" s="9"/>
      <c r="P5" s="9"/>
      <c r="Q5" s="9"/>
      <c r="R5" s="9"/>
      <c r="S5" s="9"/>
      <c r="T5" s="9"/>
      <c r="U5" s="9"/>
      <c r="V5" s="9"/>
    </row>
    <row r="6" spans="1:22" ht="12.95" customHeight="1">
      <c r="A6" s="9"/>
      <c r="B6" s="26" t="s">
        <v>81</v>
      </c>
      <c r="C6" s="26"/>
      <c r="D6" s="9"/>
      <c r="E6" s="9"/>
      <c r="F6" s="9"/>
      <c r="G6" s="25"/>
      <c r="H6" s="9"/>
      <c r="I6" s="9"/>
      <c r="J6" s="9"/>
      <c r="K6" s="26"/>
      <c r="L6" s="9"/>
      <c r="M6" s="9"/>
      <c r="N6" s="9"/>
      <c r="O6" s="9"/>
      <c r="P6" s="9"/>
      <c r="Q6" s="9"/>
      <c r="R6" s="9"/>
      <c r="S6" s="9"/>
      <c r="T6" s="9"/>
      <c r="U6" s="9"/>
      <c r="V6" s="9"/>
    </row>
    <row r="7" spans="1:22" ht="12.95" customHeight="1">
      <c r="A7" s="9"/>
      <c r="B7" s="24"/>
      <c r="C7" s="24"/>
      <c r="D7" s="9"/>
      <c r="E7" s="9"/>
      <c r="F7" s="9"/>
      <c r="G7" s="25"/>
      <c r="H7" s="9"/>
      <c r="I7" s="9"/>
      <c r="J7" s="9"/>
      <c r="K7" s="26"/>
      <c r="L7" s="9"/>
      <c r="M7" s="9"/>
      <c r="N7" s="9"/>
      <c r="O7" s="9"/>
      <c r="P7" s="9"/>
      <c r="Q7" s="9"/>
      <c r="R7" s="9"/>
      <c r="S7" s="9"/>
      <c r="T7" s="9"/>
      <c r="U7" s="9"/>
      <c r="V7" s="9"/>
    </row>
    <row r="8" spans="1:22" ht="12.95" customHeight="1">
      <c r="A8" s="9"/>
      <c r="B8" s="81" t="s">
        <v>26</v>
      </c>
      <c r="C8" s="34"/>
      <c r="D8" s="35"/>
      <c r="E8" s="35"/>
      <c r="F8" s="35"/>
      <c r="G8" s="35"/>
      <c r="H8" s="35"/>
      <c r="I8" s="35"/>
      <c r="J8" s="35"/>
      <c r="K8" s="35"/>
      <c r="L8" s="35"/>
      <c r="M8" s="33"/>
      <c r="N8" s="9"/>
      <c r="O8" s="9"/>
      <c r="P8" s="9"/>
      <c r="Q8" s="9"/>
      <c r="R8" s="9"/>
      <c r="S8" s="9"/>
      <c r="T8" s="9"/>
      <c r="U8" s="9"/>
      <c r="V8" s="9"/>
    </row>
    <row r="9" spans="1:22" ht="12.95" customHeight="1">
      <c r="A9" s="9"/>
      <c r="B9" s="81" t="s">
        <v>13</v>
      </c>
      <c r="C9" s="34"/>
      <c r="D9" s="35"/>
      <c r="E9" s="35"/>
      <c r="F9" s="35"/>
      <c r="G9" s="35"/>
      <c r="H9" s="35"/>
      <c r="I9" s="35"/>
      <c r="J9" s="35"/>
      <c r="K9" s="35"/>
      <c r="L9" s="35"/>
      <c r="M9" s="33"/>
      <c r="N9" s="9"/>
      <c r="O9" s="9"/>
      <c r="P9" s="9"/>
      <c r="Q9" s="9"/>
      <c r="R9" s="9"/>
      <c r="S9" s="9"/>
      <c r="T9" s="9"/>
      <c r="U9" s="9"/>
      <c r="V9" s="9"/>
    </row>
    <row r="10" spans="1:22" ht="12.95" customHeight="1">
      <c r="A10" s="9"/>
      <c r="B10" s="81" t="s">
        <v>27</v>
      </c>
      <c r="C10" s="34"/>
      <c r="D10" s="35"/>
      <c r="E10" s="35"/>
      <c r="F10" s="35"/>
      <c r="G10" s="35"/>
      <c r="H10" s="35"/>
      <c r="I10" s="35"/>
      <c r="J10" s="35"/>
      <c r="K10" s="35"/>
      <c r="L10" s="35"/>
      <c r="M10" s="33"/>
      <c r="N10" s="9"/>
      <c r="O10" s="9"/>
      <c r="P10" s="9"/>
      <c r="Q10" s="9"/>
      <c r="R10" s="9"/>
      <c r="S10" s="9"/>
      <c r="T10" s="9"/>
      <c r="U10" s="9"/>
      <c r="V10" s="9"/>
    </row>
    <row r="11" spans="1:22" ht="12.95" customHeight="1">
      <c r="A11" s="9"/>
      <c r="B11" s="24"/>
      <c r="C11" s="24"/>
      <c r="D11" s="9"/>
      <c r="E11" s="9"/>
      <c r="F11" s="9"/>
      <c r="G11" s="25"/>
      <c r="H11" s="9"/>
      <c r="I11" s="9"/>
      <c r="J11" s="9"/>
      <c r="K11" s="26"/>
      <c r="L11" s="9"/>
      <c r="M11" s="9"/>
      <c r="N11" s="9"/>
      <c r="O11" s="9"/>
      <c r="P11" s="9"/>
      <c r="Q11" s="9"/>
      <c r="R11" s="9"/>
      <c r="S11" s="9"/>
      <c r="T11" s="9"/>
      <c r="U11" s="9"/>
      <c r="V11" s="9"/>
    </row>
    <row r="12" spans="1:22" s="23" customFormat="1" ht="14.1" customHeight="1" thickBot="1">
      <c r="A12" s="44"/>
      <c r="B12" s="47"/>
      <c r="C12" s="47"/>
      <c r="D12" s="43"/>
      <c r="E12" s="43"/>
      <c r="F12" s="43"/>
      <c r="G12" s="43"/>
      <c r="H12" s="43"/>
      <c r="I12" s="43"/>
      <c r="K12" s="20"/>
      <c r="L12" s="20"/>
      <c r="M12" s="20"/>
      <c r="N12" s="37"/>
      <c r="O12" s="37"/>
      <c r="Q12" s="20"/>
      <c r="R12" s="20"/>
      <c r="S12" s="20"/>
      <c r="T12" s="37"/>
      <c r="U12" s="37"/>
    </row>
    <row r="13" spans="1:22" s="7" customFormat="1" ht="17.100000000000001" customHeight="1" thickBot="1">
      <c r="A13" s="10"/>
      <c r="B13" s="1" t="s">
        <v>7</v>
      </c>
      <c r="C13" s="1" t="s">
        <v>30</v>
      </c>
      <c r="D13" s="55" t="s">
        <v>2</v>
      </c>
      <c r="E13" s="56" t="s">
        <v>0</v>
      </c>
      <c r="F13" s="57" t="s">
        <v>1</v>
      </c>
      <c r="G13" s="57" t="s">
        <v>3</v>
      </c>
      <c r="H13" s="58" t="s">
        <v>4</v>
      </c>
      <c r="I13" s="86" t="s">
        <v>5</v>
      </c>
      <c r="J13" s="23"/>
      <c r="K13" s="61" t="s">
        <v>48</v>
      </c>
      <c r="L13" s="62"/>
      <c r="M13" s="5"/>
      <c r="N13" s="36"/>
      <c r="O13" s="23"/>
      <c r="P13" s="23"/>
      <c r="Q13" s="61" t="s">
        <v>83</v>
      </c>
      <c r="R13" s="62"/>
      <c r="S13" s="5"/>
      <c r="T13" s="36"/>
      <c r="U13" s="23"/>
      <c r="V13" s="23"/>
    </row>
    <row r="14" spans="1:22" s="7" customFormat="1" ht="17.100000000000001" customHeight="1">
      <c r="A14" s="49">
        <v>1</v>
      </c>
      <c r="B14" s="160" t="s">
        <v>51</v>
      </c>
      <c r="C14" s="87">
        <v>1</v>
      </c>
      <c r="D14" s="11">
        <f>COUNT(N14,O17,T14)</f>
        <v>2</v>
      </c>
      <c r="E14" s="12">
        <f>IF(N14&gt;O14,1,0)+IF(O17&gt;N17,1,0)+IF(T14&gt;U14,1,0)</f>
        <v>2</v>
      </c>
      <c r="F14" s="12">
        <f>IF(N14&lt;O14,1,0)+IF(O17&lt;N17,1,0)+IF(T14&lt;U14,1,0)</f>
        <v>0</v>
      </c>
      <c r="G14" s="12">
        <f>VALUE(N14+O17+T14)</f>
        <v>9</v>
      </c>
      <c r="H14" s="12">
        <f>VALUE(O14+N17+U14)</f>
        <v>1</v>
      </c>
      <c r="I14" s="13">
        <f>AVERAGE(G14-H14)</f>
        <v>8</v>
      </c>
      <c r="J14" s="45"/>
      <c r="K14" s="2" t="str">
        <f>B14</f>
        <v>PLAYAS SANTA PONSA TC</v>
      </c>
      <c r="L14" s="14" t="s">
        <v>6</v>
      </c>
      <c r="M14" s="82" t="str">
        <f>B17</f>
        <v>DESCANSA</v>
      </c>
      <c r="N14" s="109"/>
      <c r="O14" s="109"/>
      <c r="Q14" s="2" t="str">
        <f>B14</f>
        <v>PLAYAS SANTA PONSA TC</v>
      </c>
      <c r="R14" s="14" t="s">
        <v>6</v>
      </c>
      <c r="S14" s="29" t="str">
        <f>B15</f>
        <v>SPORTING TC "B"</v>
      </c>
      <c r="T14" s="28">
        <v>5</v>
      </c>
      <c r="U14" s="28">
        <v>0</v>
      </c>
      <c r="V14" s="23"/>
    </row>
    <row r="15" spans="1:22" s="7" customFormat="1" ht="17.100000000000001" customHeight="1">
      <c r="A15" s="51">
        <v>2</v>
      </c>
      <c r="B15" s="85" t="s">
        <v>39</v>
      </c>
      <c r="C15" s="88"/>
      <c r="D15" s="15">
        <f>COUNT(N15,O18,U14)</f>
        <v>2</v>
      </c>
      <c r="E15" s="15">
        <f>IF(N15&gt;O15,1,0)+IF(O18&gt;N18,1,0)+IF(U14&gt;T14,1,0)</f>
        <v>0</v>
      </c>
      <c r="F15" s="15">
        <f>IF(N15&lt;O15,1,0)+IF(O18&lt;N18,1,0)+IF(U14&lt;T14,1,0)</f>
        <v>2</v>
      </c>
      <c r="G15" s="15">
        <f>VALUE(N15+O18+U14)</f>
        <v>0</v>
      </c>
      <c r="H15" s="15">
        <f>VALUE(O15+N18+T14)</f>
        <v>10</v>
      </c>
      <c r="I15" s="16">
        <f>AVERAGE(G15-H15)</f>
        <v>-10</v>
      </c>
      <c r="J15" s="45"/>
      <c r="K15" s="2" t="str">
        <f>B15</f>
        <v>SPORTING TC "B"</v>
      </c>
      <c r="L15" s="14" t="s">
        <v>6</v>
      </c>
      <c r="M15" s="3" t="str">
        <f>B16</f>
        <v>RAFA NADAL CLUB "B"</v>
      </c>
      <c r="N15" s="4">
        <v>0</v>
      </c>
      <c r="O15" s="4">
        <v>5</v>
      </c>
      <c r="P15" s="108" t="s">
        <v>95</v>
      </c>
      <c r="Q15" s="3" t="str">
        <f>B16</f>
        <v>RAFA NADAL CLUB "B"</v>
      </c>
      <c r="R15" s="14" t="s">
        <v>6</v>
      </c>
      <c r="S15" s="83" t="str">
        <f>B17</f>
        <v>DESCANSA</v>
      </c>
      <c r="T15" s="109"/>
      <c r="U15" s="109"/>
      <c r="V15" s="23"/>
    </row>
    <row r="16" spans="1:22" s="7" customFormat="1" ht="17.100000000000001" customHeight="1" thickBot="1">
      <c r="A16" s="51">
        <v>3</v>
      </c>
      <c r="B16" s="85" t="s">
        <v>33</v>
      </c>
      <c r="C16" s="89"/>
      <c r="D16" s="18">
        <f>COUNT(O15,N17,T15)</f>
        <v>2</v>
      </c>
      <c r="E16" s="90">
        <f>IF(N17&gt;O17,1,0)+IF(O15&gt;N15,1,0)+IF(T15&gt;U15,1,0)</f>
        <v>1</v>
      </c>
      <c r="F16" s="90">
        <f>IF(N17&lt;O17,1,0)+IF(O15&lt;N15,1,0)+IF(T15&lt;U15,1,0)</f>
        <v>1</v>
      </c>
      <c r="G16" s="90">
        <f>VALUE(O15+N17+T15)</f>
        <v>6</v>
      </c>
      <c r="H16" s="90">
        <f>VALUE(N15+O17+U15)</f>
        <v>4</v>
      </c>
      <c r="I16" s="91">
        <f>AVERAGE(G16-H16)</f>
        <v>2</v>
      </c>
      <c r="J16" s="23"/>
      <c r="K16" s="61" t="s">
        <v>49</v>
      </c>
      <c r="L16" s="62"/>
      <c r="M16" s="5"/>
      <c r="N16" s="36"/>
      <c r="O16" s="23"/>
      <c r="P16" s="23"/>
      <c r="Q16" s="23"/>
      <c r="R16" s="23"/>
      <c r="S16" s="23"/>
      <c r="T16" s="23"/>
      <c r="U16" s="23"/>
      <c r="V16" s="23"/>
    </row>
    <row r="17" spans="1:22" s="7" customFormat="1" ht="17.100000000000001" customHeight="1">
      <c r="A17" s="69"/>
      <c r="B17" s="106" t="s">
        <v>11</v>
      </c>
      <c r="C17" s="94"/>
      <c r="D17" s="71">
        <f>COUNT(O14,N18,U15)</f>
        <v>0</v>
      </c>
      <c r="E17" s="71">
        <f>IF(O14&gt;N14,1,0)+IF(N18&gt;O18,1,0)+IF(U15&gt;T15,1,0)</f>
        <v>0</v>
      </c>
      <c r="F17" s="71">
        <f>IF(O14&lt;N14,1,0)+IF(N18&lt;O18,1,0)+IF(U15&lt;T15,1,0)</f>
        <v>0</v>
      </c>
      <c r="G17" s="71">
        <f>VALUE(O14+N18+U15)</f>
        <v>0</v>
      </c>
      <c r="H17" s="71">
        <f>VALUE(N14+O18+T15)</f>
        <v>0</v>
      </c>
      <c r="I17" s="71">
        <f>AVERAGE(G17-H17)</f>
        <v>0</v>
      </c>
      <c r="J17" s="71"/>
      <c r="K17" s="3" t="str">
        <f>B16</f>
        <v>RAFA NADAL CLUB "B"</v>
      </c>
      <c r="L17" s="14" t="s">
        <v>6</v>
      </c>
      <c r="M17" s="3" t="str">
        <f>B14</f>
        <v>PLAYAS SANTA PONSA TC</v>
      </c>
      <c r="N17" s="28">
        <v>1</v>
      </c>
      <c r="O17" s="28">
        <v>4</v>
      </c>
      <c r="P17" s="23"/>
      <c r="Q17" s="23"/>
      <c r="R17" s="23"/>
      <c r="S17" s="23"/>
      <c r="T17" s="23"/>
      <c r="U17" s="23"/>
      <c r="V17" s="23"/>
    </row>
    <row r="18" spans="1:22" s="7" customFormat="1" ht="17.100000000000001" customHeight="1">
      <c r="A18" s="23"/>
      <c r="B18" s="23"/>
      <c r="C18" s="23"/>
      <c r="D18" s="23"/>
      <c r="E18" s="23"/>
      <c r="F18" s="23"/>
      <c r="G18" s="23"/>
      <c r="H18" s="23"/>
      <c r="I18" s="23"/>
      <c r="J18" s="23"/>
      <c r="K18" s="82" t="str">
        <f>B17</f>
        <v>DESCANSA</v>
      </c>
      <c r="L18" s="14" t="s">
        <v>6</v>
      </c>
      <c r="M18" s="3" t="str">
        <f>B15</f>
        <v>SPORTING TC "B"</v>
      </c>
      <c r="N18" s="109"/>
      <c r="O18" s="109"/>
      <c r="P18" s="23"/>
      <c r="Q18" s="23"/>
      <c r="R18" s="23"/>
      <c r="S18" s="23"/>
      <c r="T18" s="23"/>
      <c r="U18" s="23"/>
      <c r="V18" s="23"/>
    </row>
    <row r="19" spans="1:22" s="23" customFormat="1" ht="17.100000000000001" customHeight="1">
      <c r="A19" s="69"/>
      <c r="B19" s="70"/>
      <c r="C19" s="70"/>
      <c r="D19" s="71"/>
      <c r="E19" s="71"/>
      <c r="F19" s="71"/>
      <c r="G19" s="71"/>
      <c r="H19" s="71"/>
      <c r="I19" s="71"/>
      <c r="K19" s="72"/>
      <c r="L19" s="72"/>
      <c r="M19" s="72"/>
      <c r="N19" s="73"/>
      <c r="O19" s="73"/>
      <c r="P19" s="74"/>
      <c r="Q19" s="72"/>
      <c r="R19" s="72"/>
      <c r="S19" s="75"/>
      <c r="T19" s="73"/>
      <c r="U19" s="73"/>
    </row>
    <row r="20" spans="1:22" s="7" customFormat="1" ht="17.100000000000001" customHeight="1" thickBot="1">
      <c r="A20" s="23"/>
      <c r="B20" s="23"/>
      <c r="C20" s="23"/>
      <c r="D20" s="23"/>
      <c r="E20" s="23"/>
      <c r="F20" s="23"/>
      <c r="G20" s="23"/>
      <c r="H20" s="23"/>
      <c r="I20" s="23"/>
      <c r="J20" s="23"/>
      <c r="K20" s="72"/>
      <c r="L20" s="72"/>
      <c r="M20" s="72"/>
      <c r="N20" s="73"/>
      <c r="O20" s="73"/>
      <c r="P20" s="74"/>
      <c r="Q20" s="74"/>
      <c r="R20" s="74"/>
      <c r="S20" s="74"/>
      <c r="T20" s="74"/>
      <c r="U20" s="74"/>
      <c r="V20" s="23"/>
    </row>
    <row r="21" spans="1:22" s="7" customFormat="1" ht="17.100000000000001" customHeight="1" thickBot="1">
      <c r="A21" s="10"/>
      <c r="B21" s="1" t="s">
        <v>8</v>
      </c>
      <c r="C21" s="1" t="s">
        <v>30</v>
      </c>
      <c r="D21" s="55" t="s">
        <v>2</v>
      </c>
      <c r="E21" s="56" t="s">
        <v>0</v>
      </c>
      <c r="F21" s="57" t="s">
        <v>1</v>
      </c>
      <c r="G21" s="57" t="s">
        <v>3</v>
      </c>
      <c r="H21" s="58" t="s">
        <v>4</v>
      </c>
      <c r="I21" s="86" t="s">
        <v>5</v>
      </c>
      <c r="J21" s="23"/>
      <c r="K21" s="61" t="s">
        <v>48</v>
      </c>
      <c r="L21" s="62"/>
      <c r="M21" s="5"/>
      <c r="N21" s="36"/>
      <c r="O21" s="23"/>
      <c r="P21" s="23"/>
      <c r="Q21" s="61" t="s">
        <v>83</v>
      </c>
      <c r="R21" s="62"/>
      <c r="S21" s="5"/>
      <c r="T21" s="36"/>
      <c r="U21" s="23"/>
      <c r="V21" s="23"/>
    </row>
    <row r="22" spans="1:22" s="7" customFormat="1" ht="17.100000000000001" customHeight="1">
      <c r="A22" s="49">
        <v>1</v>
      </c>
      <c r="B22" s="160" t="s">
        <v>58</v>
      </c>
      <c r="C22" s="87">
        <v>2</v>
      </c>
      <c r="D22" s="11">
        <f>COUNT(N22,O25,T22)</f>
        <v>2</v>
      </c>
      <c r="E22" s="12">
        <f>IF(N22&gt;O22,1,0)+IF(O25&gt;N25,1,0)+IF(T22&gt;U22,1,0)</f>
        <v>2</v>
      </c>
      <c r="F22" s="12">
        <f>IF(N22&lt;O22,1,0)+IF(O25&lt;N25,1,0)+IF(T22&lt;U22,1,0)</f>
        <v>0</v>
      </c>
      <c r="G22" s="12">
        <f>VALUE(N22+O25+T22)</f>
        <v>9</v>
      </c>
      <c r="H22" s="12">
        <f>VALUE(O22+N25+U22)</f>
        <v>1</v>
      </c>
      <c r="I22" s="13">
        <f>AVERAGE(G22-H22)</f>
        <v>8</v>
      </c>
      <c r="J22" s="45"/>
      <c r="K22" s="2" t="str">
        <f>B22</f>
        <v>RAFA NADAL CLUB "A"</v>
      </c>
      <c r="L22" s="14" t="s">
        <v>6</v>
      </c>
      <c r="M22" s="82" t="str">
        <f>B25</f>
        <v>DESCANSA</v>
      </c>
      <c r="N22" s="109"/>
      <c r="O22" s="109"/>
      <c r="Q22" s="2" t="str">
        <f>B22</f>
        <v>RAFA NADAL CLUB "A"</v>
      </c>
      <c r="R22" s="14" t="s">
        <v>6</v>
      </c>
      <c r="S22" s="29" t="str">
        <f>B23</f>
        <v>CT LLORET</v>
      </c>
      <c r="T22" s="28">
        <v>4</v>
      </c>
      <c r="U22" s="28">
        <v>1</v>
      </c>
      <c r="V22" s="23"/>
    </row>
    <row r="23" spans="1:22" s="7" customFormat="1" ht="17.100000000000001" customHeight="1">
      <c r="A23" s="51">
        <v>2</v>
      </c>
      <c r="B23" s="85" t="s">
        <v>55</v>
      </c>
      <c r="C23" s="88"/>
      <c r="D23" s="15">
        <f>COUNT(N23,O26,U22)</f>
        <v>2</v>
      </c>
      <c r="E23" s="15">
        <f>IF(N23&gt;O23,1,0)+IF(O26&gt;N26,1,0)+IF(U22&gt;T22,1,0)</f>
        <v>0</v>
      </c>
      <c r="F23" s="15">
        <f>IF(N23&lt;O23,1,0)+IF(O26&lt;N26,1,0)+IF(U22&lt;T22,1,0)</f>
        <v>2</v>
      </c>
      <c r="G23" s="15">
        <f>VALUE(N23+O26+U22)</f>
        <v>3</v>
      </c>
      <c r="H23" s="15">
        <f>VALUE(O23+N26+T22)</f>
        <v>7</v>
      </c>
      <c r="I23" s="16">
        <f>AVERAGE(G23-H23)</f>
        <v>-4</v>
      </c>
      <c r="J23" s="45"/>
      <c r="K23" s="2" t="str">
        <f>B23</f>
        <v>CT LLORET</v>
      </c>
      <c r="L23" s="14" t="s">
        <v>6</v>
      </c>
      <c r="M23" s="3" t="str">
        <f>B24</f>
        <v>SANTA MARIA TC</v>
      </c>
      <c r="N23" s="4">
        <v>2</v>
      </c>
      <c r="O23" s="4">
        <v>3</v>
      </c>
      <c r="Q23" s="3" t="str">
        <f>B24</f>
        <v>SANTA MARIA TC</v>
      </c>
      <c r="R23" s="14" t="s">
        <v>6</v>
      </c>
      <c r="S23" s="83" t="str">
        <f>B25</f>
        <v>DESCANSA</v>
      </c>
      <c r="T23" s="109"/>
      <c r="U23" s="109"/>
      <c r="V23" s="23"/>
    </row>
    <row r="24" spans="1:22" s="7" customFormat="1" ht="17.100000000000001" customHeight="1" thickBot="1">
      <c r="A24" s="51">
        <v>3</v>
      </c>
      <c r="B24" s="85" t="s">
        <v>10</v>
      </c>
      <c r="C24" s="89"/>
      <c r="D24" s="18">
        <f>COUNT(O23,N25,T23)</f>
        <v>2</v>
      </c>
      <c r="E24" s="90">
        <f>IF(N25&gt;O25,1,0)+IF(O23&gt;N23,1,0)+IF(T23&gt;U23,1,0)</f>
        <v>1</v>
      </c>
      <c r="F24" s="90">
        <f>IF(N25&lt;O25,1,0)+IF(O23&lt;N23,1,0)+IF(T23&lt;U23,1,0)</f>
        <v>1</v>
      </c>
      <c r="G24" s="90">
        <f>VALUE(O23+N25+T23)</f>
        <v>3</v>
      </c>
      <c r="H24" s="90">
        <f>VALUE(N23+O25+U23)</f>
        <v>7</v>
      </c>
      <c r="I24" s="91">
        <f>AVERAGE(G24-H24)</f>
        <v>-4</v>
      </c>
      <c r="J24" s="23"/>
      <c r="K24" s="61" t="s">
        <v>49</v>
      </c>
      <c r="L24" s="62"/>
      <c r="M24" s="5"/>
      <c r="N24" s="36"/>
      <c r="O24" s="23"/>
      <c r="P24" s="23"/>
      <c r="Q24" s="23"/>
      <c r="R24" s="23"/>
      <c r="S24" s="23"/>
      <c r="T24" s="23"/>
      <c r="U24" s="23"/>
      <c r="V24" s="23"/>
    </row>
    <row r="25" spans="1:22" s="7" customFormat="1" ht="17.100000000000001" customHeight="1">
      <c r="A25" s="69"/>
      <c r="B25" s="106" t="s">
        <v>11</v>
      </c>
      <c r="C25" s="94"/>
      <c r="D25" s="71">
        <f>COUNT(O22,N26,U23)</f>
        <v>0</v>
      </c>
      <c r="E25" s="71">
        <f>IF(O22&gt;N22,1,0)+IF(N26&gt;O26,1,0)+IF(U23&gt;T23,1,0)</f>
        <v>0</v>
      </c>
      <c r="F25" s="71">
        <f>IF(O22&lt;N22,1,0)+IF(N26&lt;O26,1,0)+IF(U23&lt;T23,1,0)</f>
        <v>0</v>
      </c>
      <c r="G25" s="71">
        <f>VALUE(O22+N26+U23)</f>
        <v>0</v>
      </c>
      <c r="H25" s="71">
        <f>VALUE(N22+O26+T23)</f>
        <v>0</v>
      </c>
      <c r="I25" s="71">
        <f>AVERAGE(G25-H25)</f>
        <v>0</v>
      </c>
      <c r="J25" s="23"/>
      <c r="K25" s="3" t="str">
        <f>B24</f>
        <v>SANTA MARIA TC</v>
      </c>
      <c r="L25" s="14" t="s">
        <v>6</v>
      </c>
      <c r="M25" s="3" t="str">
        <f>B22</f>
        <v>RAFA NADAL CLUB "A"</v>
      </c>
      <c r="N25" s="28">
        <v>0</v>
      </c>
      <c r="O25" s="28">
        <v>5</v>
      </c>
      <c r="P25" s="23"/>
      <c r="Q25" s="23"/>
      <c r="R25" s="23"/>
      <c r="S25" s="23"/>
      <c r="T25" s="23"/>
      <c r="U25" s="23"/>
      <c r="V25" s="23"/>
    </row>
    <row r="26" spans="1:22" s="7" customFormat="1" ht="17.100000000000001" customHeight="1">
      <c r="A26" s="23"/>
      <c r="B26" s="23"/>
      <c r="C26" s="23"/>
      <c r="D26" s="23"/>
      <c r="E26" s="23"/>
      <c r="F26" s="23"/>
      <c r="G26" s="23"/>
      <c r="H26" s="23"/>
      <c r="I26" s="23"/>
      <c r="J26" s="23"/>
      <c r="K26" s="82" t="str">
        <f>B25</f>
        <v>DESCANSA</v>
      </c>
      <c r="L26" s="14" t="s">
        <v>6</v>
      </c>
      <c r="M26" s="3" t="str">
        <f>B23</f>
        <v>CT LLORET</v>
      </c>
      <c r="N26" s="109"/>
      <c r="O26" s="109"/>
      <c r="P26" s="23"/>
      <c r="Q26" s="23"/>
      <c r="R26" s="23"/>
      <c r="S26" s="23"/>
      <c r="T26" s="23"/>
      <c r="U26" s="23"/>
      <c r="V26" s="23"/>
    </row>
    <row r="28" spans="1:22" ht="15.75" thickBot="1"/>
    <row r="29" spans="1:22" ht="15.75" thickBot="1">
      <c r="A29" s="10"/>
      <c r="B29" s="1" t="s">
        <v>41</v>
      </c>
      <c r="C29" s="1" t="s">
        <v>30</v>
      </c>
      <c r="D29" s="55" t="s">
        <v>2</v>
      </c>
      <c r="E29" s="56" t="s">
        <v>0</v>
      </c>
      <c r="F29" s="57" t="s">
        <v>1</v>
      </c>
      <c r="G29" s="57" t="s">
        <v>3</v>
      </c>
      <c r="H29" s="58" t="s">
        <v>4</v>
      </c>
      <c r="I29" s="86" t="s">
        <v>5</v>
      </c>
      <c r="J29" s="23"/>
      <c r="K29" s="61" t="s">
        <v>48</v>
      </c>
      <c r="L29" s="62"/>
      <c r="M29" s="5"/>
      <c r="N29" s="36"/>
      <c r="O29" s="23"/>
      <c r="P29" s="23"/>
      <c r="Q29" s="61" t="s">
        <v>83</v>
      </c>
      <c r="R29" s="62"/>
      <c r="S29" s="5"/>
      <c r="T29" s="36"/>
      <c r="U29" s="23"/>
    </row>
    <row r="30" spans="1:22">
      <c r="A30" s="49">
        <v>1</v>
      </c>
      <c r="B30" s="169" t="s">
        <v>56</v>
      </c>
      <c r="C30" s="87">
        <v>3</v>
      </c>
      <c r="D30" s="11">
        <f>COUNT(N30,O33,T30)</f>
        <v>2</v>
      </c>
      <c r="E30" s="12">
        <f>IF(N30&gt;O30,1,0)+IF(O33&gt;N33,1,0)+IF(T30&gt;U30,1,0)</f>
        <v>1</v>
      </c>
      <c r="F30" s="12">
        <f>IF(N30&lt;O30,1,0)+IF(O33&lt;N33,1,0)+IF(T30&lt;U30,1,0)</f>
        <v>1</v>
      </c>
      <c r="G30" s="12">
        <f>VALUE(N30+O33+T30)</f>
        <v>7</v>
      </c>
      <c r="H30" s="12">
        <f>VALUE(O30+N33+U30)</f>
        <v>3</v>
      </c>
      <c r="I30" s="13">
        <f>AVERAGE(G30-H30)</f>
        <v>4</v>
      </c>
      <c r="J30" s="45"/>
      <c r="K30" s="2" t="str">
        <f>B30</f>
        <v>CT LA SALLE "B"</v>
      </c>
      <c r="L30" s="14" t="s">
        <v>6</v>
      </c>
      <c r="M30" s="82" t="str">
        <f>B33</f>
        <v>DESCANSA</v>
      </c>
      <c r="N30" s="109"/>
      <c r="O30" s="109"/>
      <c r="P30" s="7"/>
      <c r="Q30" s="2" t="str">
        <f>B30</f>
        <v>CT LA SALLE "B"</v>
      </c>
      <c r="R30" s="14" t="s">
        <v>6</v>
      </c>
      <c r="S30" s="29" t="str">
        <f>B31</f>
        <v>SOMETIMES TC</v>
      </c>
      <c r="T30" s="28">
        <v>5</v>
      </c>
      <c r="U30" s="28">
        <v>0</v>
      </c>
    </row>
    <row r="31" spans="1:22">
      <c r="A31" s="51">
        <v>2</v>
      </c>
      <c r="B31" s="85" t="s">
        <v>40</v>
      </c>
      <c r="C31" s="88"/>
      <c r="D31" s="15">
        <f>COUNT(N31,O34,U30)</f>
        <v>2</v>
      </c>
      <c r="E31" s="15">
        <f>IF(N31&gt;O31,1,0)+IF(O34&gt;N34,1,0)+IF(U30&gt;T30,1,0)</f>
        <v>0</v>
      </c>
      <c r="F31" s="15">
        <f>IF(N31&lt;O31,1,0)+IF(O34&lt;N34,1,0)+IF(U30&lt;T30,1,0)</f>
        <v>2</v>
      </c>
      <c r="G31" s="15">
        <f>VALUE(N31+O34+U30)</f>
        <v>1</v>
      </c>
      <c r="H31" s="15">
        <f>VALUE(O31+N34+T30)</f>
        <v>9</v>
      </c>
      <c r="I31" s="16">
        <f>AVERAGE(G31-H31)</f>
        <v>-8</v>
      </c>
      <c r="J31" s="45"/>
      <c r="K31" s="2" t="str">
        <f>B31</f>
        <v>SOMETIMES TC</v>
      </c>
      <c r="L31" s="14" t="s">
        <v>6</v>
      </c>
      <c r="M31" s="3" t="str">
        <f>B32</f>
        <v>CT FELANITX</v>
      </c>
      <c r="N31" s="4">
        <v>1</v>
      </c>
      <c r="O31" s="4">
        <v>4</v>
      </c>
      <c r="P31" s="7"/>
      <c r="Q31" s="3" t="str">
        <f>B32</f>
        <v>CT FELANITX</v>
      </c>
      <c r="R31" s="14" t="s">
        <v>6</v>
      </c>
      <c r="S31" s="83" t="str">
        <f>B33</f>
        <v>DESCANSA</v>
      </c>
      <c r="T31" s="109"/>
      <c r="U31" s="109"/>
    </row>
    <row r="32" spans="1:22" ht="15.75" thickBot="1">
      <c r="A32" s="51">
        <v>3</v>
      </c>
      <c r="B32" s="161" t="s">
        <v>15</v>
      </c>
      <c r="C32" s="89"/>
      <c r="D32" s="18">
        <f>COUNT(O31,N33,T31)</f>
        <v>2</v>
      </c>
      <c r="E32" s="90">
        <f>IF(N33&gt;O33,1,0)+IF(O31&gt;N31,1,0)+IF(T31&gt;U31,1,0)</f>
        <v>2</v>
      </c>
      <c r="F32" s="90">
        <f>IF(N33&lt;O33,1,0)+IF(O31&lt;N31,1,0)+IF(T31&lt;U31,1,0)</f>
        <v>0</v>
      </c>
      <c r="G32" s="90">
        <f>VALUE(O31+N33+T31)</f>
        <v>7</v>
      </c>
      <c r="H32" s="90">
        <f>VALUE(N31+O33+U31)</f>
        <v>3</v>
      </c>
      <c r="I32" s="91">
        <f>AVERAGE(G32-H32)</f>
        <v>4</v>
      </c>
      <c r="J32" s="23"/>
      <c r="K32" s="61" t="s">
        <v>49</v>
      </c>
      <c r="L32" s="62"/>
      <c r="M32" s="5"/>
      <c r="N32" s="36"/>
      <c r="O32" s="23"/>
      <c r="P32" s="23"/>
      <c r="Q32" s="23"/>
      <c r="R32" s="23"/>
      <c r="S32" s="23"/>
      <c r="T32" s="23"/>
      <c r="U32" s="23"/>
    </row>
    <row r="33" spans="1:23">
      <c r="A33" s="69"/>
      <c r="B33" s="106" t="s">
        <v>11</v>
      </c>
      <c r="C33" s="94"/>
      <c r="D33" s="71">
        <f>COUNT(O30,N34,U31)</f>
        <v>0</v>
      </c>
      <c r="E33" s="71">
        <f>IF(O30&gt;N30,1,0)+IF(N34&gt;O34,1,0)+IF(U31&gt;T31,1,0)</f>
        <v>0</v>
      </c>
      <c r="F33" s="71">
        <f>IF(O30&lt;N30,1,0)+IF(N34&lt;O34,1,0)+IF(U31&lt;T31,1,0)</f>
        <v>0</v>
      </c>
      <c r="G33" s="71">
        <f>VALUE(O30+N34+U31)</f>
        <v>0</v>
      </c>
      <c r="H33" s="71">
        <f>VALUE(N30+O34+T31)</f>
        <v>0</v>
      </c>
      <c r="I33" s="71">
        <f>AVERAGE(G33-H33)</f>
        <v>0</v>
      </c>
      <c r="J33" s="71"/>
      <c r="K33" s="3" t="str">
        <f>B32</f>
        <v>CT FELANITX</v>
      </c>
      <c r="L33" s="14" t="s">
        <v>6</v>
      </c>
      <c r="M33" s="3" t="str">
        <f>B30</f>
        <v>CT LA SALLE "B"</v>
      </c>
      <c r="N33" s="28">
        <v>3</v>
      </c>
      <c r="O33" s="28">
        <v>2</v>
      </c>
      <c r="P33" s="23"/>
      <c r="Q33" s="23"/>
      <c r="R33" s="23"/>
      <c r="S33" s="23"/>
      <c r="T33" s="23"/>
      <c r="U33" s="23"/>
    </row>
    <row r="34" spans="1:23">
      <c r="A34" s="23"/>
      <c r="B34" s="155" t="s">
        <v>96</v>
      </c>
      <c r="C34" s="156"/>
      <c r="D34" s="156"/>
      <c r="E34" s="156"/>
      <c r="F34" s="156"/>
      <c r="G34" s="156"/>
      <c r="H34" s="156"/>
      <c r="I34" s="23"/>
      <c r="J34" s="23"/>
      <c r="K34" s="82" t="str">
        <f>B33</f>
        <v>DESCANSA</v>
      </c>
      <c r="L34" s="14" t="s">
        <v>6</v>
      </c>
      <c r="M34" s="3" t="str">
        <f>B31</f>
        <v>SOMETIMES TC</v>
      </c>
      <c r="N34" s="109"/>
      <c r="O34" s="109"/>
      <c r="P34" s="23"/>
      <c r="Q34" s="23"/>
      <c r="R34" s="23"/>
      <c r="S34" s="23"/>
      <c r="T34" s="23"/>
      <c r="U34" s="23"/>
    </row>
    <row r="35" spans="1:23" ht="18.75" customHeight="1">
      <c r="A35" s="23"/>
      <c r="B35" s="155" t="s">
        <v>97</v>
      </c>
      <c r="C35" s="156"/>
      <c r="D35" s="156"/>
      <c r="E35" s="156"/>
      <c r="F35" s="156"/>
      <c r="G35" s="156"/>
      <c r="H35" s="156"/>
      <c r="I35" s="23"/>
      <c r="J35" s="23"/>
      <c r="K35" s="113"/>
      <c r="L35" s="20"/>
      <c r="M35" s="20"/>
      <c r="N35" s="37"/>
      <c r="O35" s="37"/>
      <c r="P35" s="23"/>
      <c r="Q35" s="23"/>
      <c r="R35" s="7"/>
      <c r="S35" s="7"/>
      <c r="T35" s="7"/>
      <c r="U35" s="7"/>
    </row>
    <row r="36" spans="1:23" ht="18.75" customHeight="1">
      <c r="A36" s="23"/>
      <c r="B36" s="168"/>
      <c r="C36" s="23"/>
      <c r="D36" s="23"/>
      <c r="E36" s="23"/>
      <c r="F36" s="23"/>
      <c r="G36" s="23"/>
      <c r="H36" s="23"/>
      <c r="I36" s="23"/>
      <c r="J36" s="23"/>
      <c r="K36" s="113"/>
      <c r="L36" s="20"/>
      <c r="M36" s="20"/>
      <c r="N36" s="37"/>
      <c r="O36" s="37"/>
      <c r="P36" s="23"/>
      <c r="Q36" s="23"/>
      <c r="R36" s="7"/>
      <c r="S36" s="7"/>
      <c r="T36" s="7"/>
      <c r="U36" s="7"/>
    </row>
    <row r="37" spans="1:23">
      <c r="A37" s="9"/>
      <c r="B37" s="66" t="s">
        <v>18</v>
      </c>
      <c r="C37" s="114" t="s">
        <v>42</v>
      </c>
      <c r="D37" s="9"/>
      <c r="E37" s="9"/>
      <c r="F37" s="9"/>
      <c r="G37" s="9"/>
      <c r="H37" s="9"/>
      <c r="I37" s="9"/>
      <c r="J37" s="9"/>
      <c r="K37" s="9"/>
      <c r="L37" s="9"/>
      <c r="M37" s="9"/>
      <c r="N37" s="9"/>
      <c r="O37" s="9"/>
      <c r="P37" s="9"/>
    </row>
    <row r="38" spans="1:23">
      <c r="A38" s="9"/>
      <c r="B38" s="27"/>
      <c r="C38" s="114" t="s">
        <v>44</v>
      </c>
      <c r="D38" s="9"/>
      <c r="E38" s="9"/>
      <c r="F38" s="9"/>
      <c r="G38" s="9"/>
      <c r="H38" s="9"/>
      <c r="I38" s="9"/>
      <c r="J38" s="9"/>
      <c r="K38" s="9"/>
      <c r="L38" s="9"/>
      <c r="M38" s="9"/>
      <c r="N38" s="9"/>
      <c r="O38" s="9"/>
      <c r="P38" s="9"/>
    </row>
    <row r="39" spans="1:23">
      <c r="A39" s="9"/>
      <c r="B39" s="27"/>
      <c r="D39" s="9"/>
      <c r="E39" s="9"/>
      <c r="F39" s="9"/>
      <c r="G39" s="9"/>
      <c r="H39" s="9"/>
      <c r="I39" s="9"/>
      <c r="J39" s="9"/>
      <c r="K39" s="9"/>
      <c r="L39" s="9"/>
      <c r="M39" s="9"/>
      <c r="N39" s="9"/>
      <c r="O39" s="9"/>
      <c r="P39" s="9"/>
    </row>
    <row r="40" spans="1:23" ht="14.25" customHeight="1">
      <c r="A40" s="9"/>
      <c r="B40" s="110"/>
      <c r="C40" s="9"/>
      <c r="D40" s="9"/>
      <c r="E40" s="9"/>
      <c r="F40" s="9"/>
      <c r="G40" s="9"/>
      <c r="H40" s="9"/>
      <c r="I40" s="9"/>
      <c r="J40" s="9"/>
      <c r="K40" s="9"/>
      <c r="L40" s="9"/>
      <c r="M40" s="9"/>
      <c r="N40" s="9"/>
      <c r="O40" s="9"/>
      <c r="P40" s="9"/>
    </row>
    <row r="41" spans="1:23" ht="12" customHeight="1">
      <c r="A41" s="9"/>
      <c r="B41" s="136" t="s">
        <v>51</v>
      </c>
      <c r="C41" s="137"/>
      <c r="D41" s="137"/>
      <c r="E41" s="137"/>
      <c r="F41" s="137"/>
      <c r="G41" s="137"/>
      <c r="H41" s="137"/>
      <c r="I41" s="137"/>
      <c r="J41" s="162"/>
      <c r="K41" s="77"/>
      <c r="L41" s="77"/>
      <c r="M41" s="77"/>
      <c r="N41" s="77"/>
      <c r="O41" s="77"/>
      <c r="P41" s="77"/>
      <c r="Q41" s="77"/>
      <c r="R41" s="77"/>
      <c r="S41" s="77"/>
      <c r="T41" s="77"/>
    </row>
    <row r="42" spans="1:23">
      <c r="A42" s="9"/>
      <c r="B42" s="138"/>
      <c r="C42" s="137"/>
      <c r="D42" s="137"/>
      <c r="E42" s="137"/>
      <c r="F42" s="137"/>
      <c r="G42" s="137"/>
      <c r="H42" s="137"/>
      <c r="I42" s="137"/>
      <c r="J42" s="137"/>
      <c r="K42" s="9"/>
      <c r="L42" s="9"/>
      <c r="M42" s="9"/>
      <c r="N42" s="9"/>
      <c r="O42" s="9"/>
      <c r="P42" s="9"/>
      <c r="Q42" s="9"/>
      <c r="R42" s="9"/>
      <c r="S42" s="9"/>
      <c r="T42" s="9"/>
      <c r="U42" s="9"/>
      <c r="W42" s="9"/>
    </row>
    <row r="43" spans="1:23">
      <c r="A43" s="9"/>
      <c r="B43" s="139"/>
      <c r="C43" s="137"/>
      <c r="D43" s="163"/>
      <c r="E43" s="137"/>
      <c r="F43" s="137"/>
      <c r="G43" s="137"/>
      <c r="H43" s="137"/>
      <c r="I43" s="137"/>
      <c r="J43" s="137"/>
      <c r="K43" s="9"/>
      <c r="L43" s="9"/>
      <c r="M43" s="9"/>
      <c r="N43" s="9"/>
      <c r="O43" s="9"/>
      <c r="P43" s="9"/>
      <c r="Q43" s="9"/>
      <c r="R43" s="9"/>
      <c r="S43" s="9"/>
      <c r="T43" s="9"/>
      <c r="U43" s="9"/>
    </row>
    <row r="44" spans="1:23">
      <c r="A44" s="9"/>
      <c r="B44" s="139"/>
      <c r="C44" s="171" t="s">
        <v>88</v>
      </c>
      <c r="D44" s="147"/>
      <c r="E44" s="147"/>
      <c r="F44" s="172"/>
      <c r="G44" s="137"/>
      <c r="H44" s="137"/>
      <c r="I44" s="137"/>
      <c r="J44" s="137"/>
      <c r="K44" s="9"/>
      <c r="L44" s="9"/>
      <c r="M44" s="9"/>
      <c r="N44" s="9"/>
      <c r="O44" s="9"/>
      <c r="P44" s="9"/>
      <c r="Q44" s="9"/>
      <c r="R44" s="9"/>
      <c r="S44" s="9"/>
      <c r="T44" s="9"/>
    </row>
    <row r="45" spans="1:23">
      <c r="A45" s="9"/>
      <c r="B45" s="164" t="s">
        <v>56</v>
      </c>
      <c r="C45" s="137"/>
      <c r="D45" s="137"/>
      <c r="E45" s="137"/>
      <c r="F45" s="143"/>
      <c r="G45" s="137"/>
      <c r="H45" s="137"/>
      <c r="I45" s="137"/>
      <c r="J45" s="137"/>
      <c r="K45" s="9"/>
      <c r="L45" s="9"/>
      <c r="M45" s="9"/>
      <c r="N45" s="9"/>
      <c r="O45" s="9"/>
      <c r="P45" s="9"/>
      <c r="Q45" s="9"/>
      <c r="R45" s="9"/>
      <c r="S45" s="9"/>
      <c r="T45" s="9"/>
    </row>
    <row r="46" spans="1:23">
      <c r="A46" s="9"/>
      <c r="B46" s="144"/>
      <c r="C46" s="137"/>
      <c r="D46" s="137"/>
      <c r="E46" s="137"/>
      <c r="F46" s="143"/>
      <c r="G46" s="137"/>
      <c r="H46" s="137"/>
      <c r="I46" s="137"/>
      <c r="J46" s="137"/>
      <c r="K46" s="9"/>
      <c r="L46" s="9"/>
      <c r="M46" s="9"/>
      <c r="N46" s="9"/>
      <c r="O46" s="9"/>
      <c r="P46" s="9"/>
      <c r="Q46" s="9"/>
      <c r="R46" s="9"/>
      <c r="S46" s="9"/>
      <c r="T46" s="9"/>
    </row>
    <row r="47" spans="1:23">
      <c r="A47" s="9"/>
      <c r="B47" s="144"/>
      <c r="C47" s="137"/>
      <c r="D47" s="137"/>
      <c r="E47" s="137"/>
      <c r="F47" s="143"/>
      <c r="G47" s="165"/>
      <c r="H47" s="166"/>
      <c r="I47" s="166"/>
      <c r="J47" s="166"/>
      <c r="K47" s="9"/>
      <c r="L47" s="9"/>
      <c r="M47" s="9"/>
      <c r="N47" s="9"/>
      <c r="O47" s="9"/>
      <c r="P47" s="9"/>
      <c r="Q47" s="9"/>
      <c r="R47" s="9"/>
      <c r="S47" s="9"/>
      <c r="T47" s="9"/>
    </row>
    <row r="48" spans="1:23">
      <c r="A48" s="9"/>
      <c r="B48" s="144"/>
      <c r="C48" s="137"/>
      <c r="D48" s="137"/>
      <c r="E48" s="137"/>
      <c r="F48" s="143"/>
      <c r="G48" s="140" t="s">
        <v>87</v>
      </c>
      <c r="H48" s="141"/>
      <c r="I48" s="141"/>
      <c r="J48" s="141"/>
      <c r="K48" s="9"/>
      <c r="L48" s="9"/>
      <c r="M48" s="9"/>
      <c r="N48" s="9"/>
      <c r="O48" s="9"/>
      <c r="P48" s="9"/>
      <c r="Q48" s="9"/>
      <c r="R48" s="9"/>
      <c r="S48" s="9"/>
      <c r="T48" s="9"/>
    </row>
    <row r="49" spans="1:22">
      <c r="A49" s="9"/>
      <c r="B49" s="118" t="s">
        <v>15</v>
      </c>
      <c r="C49" s="137"/>
      <c r="D49" s="137"/>
      <c r="E49" s="137"/>
      <c r="F49" s="143"/>
      <c r="G49" s="137"/>
      <c r="H49" s="137"/>
      <c r="I49" s="137"/>
      <c r="J49" s="137"/>
      <c r="K49" s="9"/>
      <c r="L49" s="9"/>
      <c r="M49" s="9"/>
      <c r="N49" s="9"/>
      <c r="O49" s="9"/>
      <c r="P49" s="9"/>
      <c r="Q49" s="9"/>
      <c r="R49" s="9"/>
      <c r="S49" s="9"/>
      <c r="T49" s="9"/>
    </row>
    <row r="50" spans="1:22">
      <c r="A50" s="9"/>
      <c r="B50" s="138"/>
      <c r="C50" s="137"/>
      <c r="D50" s="137"/>
      <c r="E50" s="137"/>
      <c r="F50" s="143"/>
      <c r="G50" s="137"/>
      <c r="H50" s="137"/>
      <c r="I50" s="137"/>
      <c r="J50" s="137"/>
      <c r="K50" s="9"/>
      <c r="L50" s="9"/>
      <c r="M50" s="9"/>
      <c r="N50" s="9"/>
      <c r="O50" s="9"/>
      <c r="P50" s="9"/>
      <c r="Q50" s="9"/>
      <c r="R50" s="9"/>
      <c r="S50" s="9"/>
      <c r="T50" s="9"/>
    </row>
    <row r="51" spans="1:22">
      <c r="A51" s="9"/>
      <c r="B51" s="139"/>
      <c r="C51" s="145"/>
      <c r="D51" s="167"/>
      <c r="E51" s="145"/>
      <c r="F51" s="148"/>
      <c r="G51" s="137"/>
      <c r="H51" s="137"/>
      <c r="I51" s="137"/>
      <c r="J51" s="137"/>
      <c r="K51" s="9"/>
      <c r="L51" s="9"/>
      <c r="M51" s="9"/>
      <c r="N51" s="9"/>
      <c r="O51" s="9"/>
      <c r="P51" s="9"/>
      <c r="Q51" s="9"/>
      <c r="R51" s="9"/>
      <c r="S51" s="9"/>
      <c r="T51" s="9"/>
    </row>
    <row r="52" spans="1:22">
      <c r="A52" s="9"/>
      <c r="B52" s="139"/>
      <c r="C52" s="171" t="s">
        <v>88</v>
      </c>
      <c r="D52" s="147"/>
      <c r="E52" s="147"/>
      <c r="F52" s="147"/>
      <c r="G52" s="137"/>
      <c r="H52" s="137"/>
      <c r="I52" s="137"/>
      <c r="J52" s="137"/>
      <c r="K52" s="9"/>
      <c r="L52" s="9"/>
      <c r="M52" s="9"/>
      <c r="N52" s="9"/>
      <c r="O52" s="9"/>
      <c r="P52" s="9"/>
      <c r="Q52" s="9"/>
      <c r="R52" s="9"/>
      <c r="S52" s="9"/>
      <c r="T52" s="9"/>
      <c r="U52" s="9"/>
    </row>
    <row r="53" spans="1:22">
      <c r="A53" s="9"/>
      <c r="B53" s="149" t="s">
        <v>58</v>
      </c>
      <c r="C53" s="137"/>
      <c r="D53" s="137"/>
      <c r="E53" s="137"/>
      <c r="F53" s="137"/>
      <c r="G53" s="137"/>
      <c r="H53" s="137"/>
      <c r="I53" s="137"/>
      <c r="J53" s="137"/>
      <c r="K53" s="9"/>
      <c r="L53" s="9"/>
      <c r="M53" s="9"/>
      <c r="N53" s="9"/>
      <c r="O53" s="9"/>
      <c r="P53" s="9"/>
      <c r="Q53" s="9"/>
      <c r="R53" s="9"/>
      <c r="S53" s="9"/>
      <c r="T53" s="9"/>
      <c r="U53" s="9"/>
    </row>
    <row r="54" spans="1:22">
      <c r="A54" s="9"/>
      <c r="B54" s="137"/>
      <c r="C54" s="137"/>
      <c r="D54" s="137"/>
      <c r="E54" s="137"/>
      <c r="F54" s="137"/>
      <c r="G54" s="137"/>
      <c r="H54" s="137"/>
      <c r="I54" s="137"/>
      <c r="J54" s="137"/>
      <c r="K54" s="9"/>
      <c r="L54" s="23"/>
      <c r="M54" s="23"/>
      <c r="N54" s="23"/>
      <c r="O54" s="23"/>
      <c r="P54" s="23"/>
      <c r="Q54" s="23"/>
      <c r="R54" s="23"/>
      <c r="S54" s="23"/>
      <c r="T54" s="23"/>
      <c r="U54" s="23"/>
      <c r="V54" s="23"/>
    </row>
  </sheetData>
  <sortState xmlns:xlrd2="http://schemas.microsoft.com/office/spreadsheetml/2017/richdata2" ref="B9:M12">
    <sortCondition descending="1" ref="C9:C12"/>
  </sortState>
  <mergeCells count="4">
    <mergeCell ref="G48:J48"/>
    <mergeCell ref="G47:J47"/>
    <mergeCell ref="C52:F52"/>
    <mergeCell ref="C44:F44"/>
  </mergeCells>
  <pageMargins left="0.70866141732283472" right="0.70866141732283472" top="0.74803149606299213" bottom="0.74803149606299213" header="0.31496062992125984" footer="0.31496062992125984"/>
  <pageSetup paperSize="9" scale="62"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23"/>
  <sheetViews>
    <sheetView workbookViewId="0">
      <selection activeCell="B22" sqref="B22:B23"/>
    </sheetView>
  </sheetViews>
  <sheetFormatPr baseColWidth="10" defaultRowHeight="15"/>
  <cols>
    <col min="1" max="1" width="3.7109375" customWidth="1"/>
    <col min="2" max="2" width="23" customWidth="1"/>
    <col min="3" max="3" width="10.7109375" customWidth="1"/>
    <col min="4" max="4" width="3.85546875" customWidth="1"/>
    <col min="5" max="5" width="4" customWidth="1"/>
    <col min="6" max="6" width="3.5703125" customWidth="1"/>
    <col min="7" max="7" width="5" customWidth="1"/>
    <col min="8" max="8" width="4.42578125" customWidth="1"/>
    <col min="9" max="9" width="5.140625" customWidth="1"/>
    <col min="10" max="10" width="2.85546875" customWidth="1"/>
    <col min="11" max="11" width="23.5703125" customWidth="1"/>
    <col min="12" max="12" width="3" customWidth="1"/>
    <col min="13" max="13" width="22.85546875" customWidth="1"/>
    <col min="14" max="14" width="3.5703125" customWidth="1"/>
    <col min="15" max="15" width="3.7109375" customWidth="1"/>
    <col min="16" max="16" width="3.28515625" customWidth="1"/>
    <col min="17" max="17" width="23.140625" customWidth="1"/>
    <col min="18" max="18" width="2.7109375" customWidth="1"/>
    <col min="19" max="19" width="19.5703125" customWidth="1"/>
    <col min="20" max="20" width="3.42578125" customWidth="1"/>
    <col min="21" max="21" width="3.5703125" customWidth="1"/>
  </cols>
  <sheetData>
    <row r="1" spans="1:22" ht="18">
      <c r="A1" s="9"/>
      <c r="B1" s="38" t="s">
        <v>60</v>
      </c>
      <c r="C1" s="38"/>
      <c r="D1" s="9"/>
      <c r="E1" s="9"/>
      <c r="F1" s="9"/>
      <c r="G1" s="9"/>
      <c r="H1" s="9"/>
      <c r="I1" s="9"/>
      <c r="J1" s="9"/>
      <c r="K1" s="9"/>
      <c r="L1" s="9"/>
      <c r="M1" s="9"/>
      <c r="N1" s="9"/>
      <c r="O1" s="9"/>
      <c r="P1" s="9"/>
      <c r="Q1" s="9"/>
      <c r="R1" s="9"/>
      <c r="S1" s="9"/>
      <c r="T1" s="9"/>
      <c r="U1" s="9"/>
      <c r="V1" s="9"/>
    </row>
    <row r="2" spans="1:22" ht="7.5" customHeight="1">
      <c r="A2" s="9"/>
      <c r="B2" s="9"/>
      <c r="C2" s="9"/>
      <c r="D2" s="9"/>
      <c r="E2" s="9"/>
      <c r="F2" s="9"/>
      <c r="G2" s="9"/>
      <c r="H2" s="9"/>
      <c r="I2" s="9"/>
      <c r="J2" s="9"/>
      <c r="K2" s="9"/>
      <c r="L2" s="9"/>
      <c r="M2" s="9"/>
      <c r="N2" s="9"/>
      <c r="O2" s="9"/>
      <c r="P2" s="9"/>
      <c r="Q2" s="9"/>
      <c r="R2" s="9"/>
      <c r="S2" s="9"/>
      <c r="T2" s="9"/>
      <c r="U2" s="9"/>
      <c r="V2" s="9"/>
    </row>
    <row r="3" spans="1:22" ht="14.25" customHeight="1">
      <c r="A3" s="9"/>
      <c r="B3" s="66" t="s">
        <v>19</v>
      </c>
      <c r="C3" s="27"/>
      <c r="D3" s="9"/>
      <c r="E3" s="9"/>
      <c r="F3" s="9"/>
      <c r="G3" s="39"/>
      <c r="H3" s="9"/>
      <c r="I3" s="9"/>
      <c r="J3" s="9"/>
      <c r="K3" s="9"/>
      <c r="L3" s="9"/>
      <c r="M3" s="9"/>
      <c r="N3" s="9"/>
      <c r="O3" s="9"/>
      <c r="P3" s="9"/>
      <c r="Q3" s="9"/>
      <c r="R3" s="9"/>
      <c r="S3" s="9"/>
      <c r="T3" s="9"/>
      <c r="U3" s="9"/>
      <c r="V3" s="9"/>
    </row>
    <row r="4" spans="1:22" s="9" customFormat="1" ht="12.95" customHeight="1">
      <c r="B4" s="27"/>
      <c r="C4" s="27"/>
      <c r="G4" s="39"/>
    </row>
    <row r="5" spans="1:22" ht="14.25" customHeight="1">
      <c r="A5" s="9"/>
      <c r="B5" s="66" t="s">
        <v>22</v>
      </c>
      <c r="C5" s="27"/>
      <c r="D5" s="9"/>
      <c r="E5" s="9"/>
      <c r="F5" s="9"/>
      <c r="G5" s="25"/>
      <c r="H5" s="9"/>
      <c r="I5" s="9"/>
      <c r="J5" s="9"/>
      <c r="K5" s="26"/>
      <c r="L5" s="9"/>
      <c r="M5" s="9"/>
      <c r="N5" s="9"/>
      <c r="O5" s="9"/>
      <c r="P5" s="9"/>
      <c r="Q5" s="9"/>
      <c r="R5" s="9"/>
      <c r="S5" s="9"/>
      <c r="T5" s="9"/>
      <c r="U5" s="9"/>
      <c r="V5" s="9"/>
    </row>
    <row r="6" spans="1:22" ht="12.95" customHeight="1">
      <c r="A6" s="9"/>
      <c r="B6" s="26" t="s">
        <v>25</v>
      </c>
      <c r="C6" s="26"/>
      <c r="D6" s="9"/>
      <c r="E6" s="9"/>
      <c r="F6" s="9"/>
      <c r="G6" s="25"/>
      <c r="H6" s="9"/>
      <c r="I6" s="9"/>
      <c r="J6" s="9"/>
      <c r="K6" s="26"/>
      <c r="L6" s="9"/>
      <c r="M6" s="9"/>
      <c r="N6" s="9"/>
      <c r="O6" s="9"/>
      <c r="P6" s="9"/>
      <c r="Q6" s="9"/>
      <c r="R6" s="9"/>
      <c r="S6" s="9"/>
      <c r="T6" s="9"/>
      <c r="U6" s="9"/>
      <c r="V6" s="9"/>
    </row>
    <row r="7" spans="1:22" ht="12.95" customHeight="1">
      <c r="A7" s="9"/>
      <c r="B7" s="81" t="s">
        <v>26</v>
      </c>
      <c r="C7" s="81"/>
      <c r="D7" s="35"/>
      <c r="E7" s="35"/>
      <c r="F7" s="35"/>
      <c r="G7" s="35"/>
      <c r="H7" s="35"/>
      <c r="I7" s="35"/>
      <c r="J7" s="35"/>
      <c r="K7" s="35"/>
      <c r="L7" s="35"/>
      <c r="M7" s="33"/>
      <c r="N7" s="9"/>
      <c r="O7" s="9"/>
      <c r="P7" s="9"/>
      <c r="Q7" s="9"/>
      <c r="R7" s="9"/>
      <c r="S7" s="9"/>
      <c r="T7" s="9"/>
      <c r="U7" s="9"/>
      <c r="V7" s="9"/>
    </row>
    <row r="8" spans="1:22" ht="12.95" customHeight="1">
      <c r="A8" s="9"/>
      <c r="B8" s="81" t="s">
        <v>13</v>
      </c>
      <c r="C8" s="81"/>
      <c r="D8" s="35"/>
      <c r="E8" s="35"/>
      <c r="F8" s="35"/>
      <c r="G8" s="35"/>
      <c r="H8" s="35"/>
      <c r="I8" s="35"/>
      <c r="J8" s="35"/>
      <c r="K8" s="35"/>
      <c r="L8" s="35"/>
      <c r="M8" s="33"/>
      <c r="N8" s="9"/>
      <c r="O8" s="9"/>
      <c r="P8" s="9"/>
      <c r="Q8" s="9"/>
      <c r="R8" s="9"/>
      <c r="S8" s="9"/>
      <c r="T8" s="9"/>
      <c r="U8" s="9"/>
      <c r="V8" s="9"/>
    </row>
    <row r="9" spans="1:22" ht="12.95" customHeight="1">
      <c r="A9" s="9"/>
      <c r="B9" s="81" t="s">
        <v>27</v>
      </c>
      <c r="C9" s="81"/>
      <c r="D9" s="35"/>
      <c r="E9" s="35"/>
      <c r="F9" s="35"/>
      <c r="G9" s="35"/>
      <c r="H9" s="35"/>
      <c r="I9" s="35"/>
      <c r="J9" s="35"/>
      <c r="K9" s="35"/>
      <c r="L9" s="35"/>
      <c r="M9" s="33"/>
      <c r="N9" s="9"/>
      <c r="O9" s="9"/>
      <c r="P9" s="9"/>
      <c r="Q9" s="9"/>
      <c r="R9" s="9"/>
      <c r="S9" s="9"/>
      <c r="T9" s="9"/>
      <c r="U9" s="9"/>
      <c r="V9" s="9"/>
    </row>
    <row r="10" spans="1:22" ht="12.95" customHeight="1">
      <c r="A10" s="9"/>
      <c r="B10" s="24"/>
      <c r="C10" s="24"/>
      <c r="D10" s="9"/>
      <c r="E10" s="9"/>
      <c r="F10" s="9"/>
      <c r="G10" s="25"/>
      <c r="H10" s="9"/>
      <c r="I10" s="9"/>
      <c r="J10" s="9"/>
      <c r="K10" s="26"/>
      <c r="L10" s="9"/>
      <c r="M10" s="9"/>
      <c r="N10" s="9"/>
      <c r="O10" s="9"/>
      <c r="P10" s="9"/>
      <c r="Q10" s="9"/>
      <c r="R10" s="9"/>
      <c r="S10" s="9"/>
      <c r="T10" s="9"/>
      <c r="U10" s="9"/>
      <c r="V10" s="9"/>
    </row>
    <row r="11" spans="1:22" s="23" customFormat="1" ht="14.1" customHeight="1">
      <c r="A11" s="44"/>
      <c r="B11" s="47"/>
      <c r="C11" s="47"/>
      <c r="D11" s="43"/>
      <c r="E11" s="43"/>
      <c r="F11" s="43"/>
      <c r="G11" s="43"/>
      <c r="H11" s="43"/>
      <c r="I11" s="43"/>
      <c r="K11" s="20"/>
      <c r="L11" s="20"/>
      <c r="M11" s="20"/>
      <c r="N11" s="37"/>
      <c r="O11" s="37"/>
      <c r="Q11" s="20"/>
      <c r="R11" s="20"/>
      <c r="S11" s="20"/>
      <c r="T11" s="37"/>
      <c r="U11" s="37"/>
    </row>
    <row r="12" spans="1:22" ht="13.5" customHeight="1" thickBot="1">
      <c r="A12" s="23"/>
      <c r="B12" s="23"/>
      <c r="C12" s="23"/>
      <c r="D12" s="23"/>
      <c r="E12" s="23"/>
      <c r="F12" s="23"/>
      <c r="G12" s="23"/>
      <c r="H12" s="23"/>
      <c r="I12" s="23"/>
      <c r="J12" s="23"/>
      <c r="K12" s="23"/>
      <c r="L12" s="23"/>
      <c r="M12" s="23"/>
      <c r="N12" s="23"/>
      <c r="O12" s="23"/>
      <c r="P12" s="23"/>
      <c r="Q12" s="23"/>
      <c r="R12" s="23"/>
      <c r="S12" s="23"/>
      <c r="T12" s="23"/>
      <c r="U12" s="23"/>
      <c r="V12" s="9"/>
    </row>
    <row r="13" spans="1:22" s="7" customFormat="1" ht="17.100000000000001" customHeight="1" thickBot="1">
      <c r="A13" s="10"/>
      <c r="B13" s="1" t="s">
        <v>7</v>
      </c>
      <c r="C13" s="1" t="s">
        <v>34</v>
      </c>
      <c r="D13" s="55" t="s">
        <v>2</v>
      </c>
      <c r="E13" s="56" t="s">
        <v>0</v>
      </c>
      <c r="F13" s="57" t="s">
        <v>1</v>
      </c>
      <c r="G13" s="57" t="s">
        <v>3</v>
      </c>
      <c r="H13" s="58" t="s">
        <v>4</v>
      </c>
      <c r="I13" s="59" t="s">
        <v>5</v>
      </c>
      <c r="J13" s="23"/>
      <c r="K13" s="61" t="s">
        <v>84</v>
      </c>
      <c r="L13" s="62"/>
      <c r="M13" s="5"/>
      <c r="N13" s="36"/>
      <c r="O13" s="23"/>
      <c r="P13" s="23"/>
      <c r="Q13" s="61" t="s">
        <v>86</v>
      </c>
      <c r="R13" s="62"/>
      <c r="S13" s="5"/>
      <c r="T13" s="36"/>
      <c r="U13" s="23"/>
      <c r="V13" s="23"/>
    </row>
    <row r="14" spans="1:22" s="7" customFormat="1" ht="17.100000000000001" customHeight="1">
      <c r="A14" s="49">
        <v>1</v>
      </c>
      <c r="B14" s="127" t="s">
        <v>37</v>
      </c>
      <c r="C14" s="99">
        <v>16530</v>
      </c>
      <c r="D14" s="11">
        <f>COUNT(N14,O17,T14)</f>
        <v>3</v>
      </c>
      <c r="E14" s="12">
        <f>IF(N14&gt;O14,1,0)+IF(O17&gt;N17,1,0)+IF(T14&gt;U14,1,0)</f>
        <v>3</v>
      </c>
      <c r="F14" s="12">
        <f>IF(N14&lt;O14,1,0)+IF(O17&lt;N17,1,0)+IF(T14&lt;U14,1,0)</f>
        <v>0</v>
      </c>
      <c r="G14" s="12">
        <f>VALUE(N14+O17+T14)</f>
        <v>12</v>
      </c>
      <c r="H14" s="12">
        <f>VALUE(O14+N17+U14)</f>
        <v>3</v>
      </c>
      <c r="I14" s="13">
        <f>AVERAGE(G14-H14)</f>
        <v>9</v>
      </c>
      <c r="J14" s="45"/>
      <c r="K14" s="2" t="str">
        <f>B14</f>
        <v>CT POLLENTIA</v>
      </c>
      <c r="L14" s="14" t="s">
        <v>6</v>
      </c>
      <c r="M14" s="3" t="str">
        <f>B17</f>
        <v>DELTA TC</v>
      </c>
      <c r="N14" s="28">
        <v>5</v>
      </c>
      <c r="O14" s="28">
        <v>0</v>
      </c>
      <c r="P14" s="33"/>
      <c r="Q14" s="29" t="str">
        <f>B14</f>
        <v>CT POLLENTIA</v>
      </c>
      <c r="R14" s="14" t="s">
        <v>6</v>
      </c>
      <c r="S14" s="29" t="str">
        <f>B15</f>
        <v>CT LA SALLE</v>
      </c>
      <c r="T14" s="28">
        <v>4</v>
      </c>
      <c r="U14" s="28">
        <v>1</v>
      </c>
      <c r="V14" s="23"/>
    </row>
    <row r="15" spans="1:22" s="7" customFormat="1" ht="17.100000000000001" customHeight="1">
      <c r="A15" s="51">
        <v>2</v>
      </c>
      <c r="B15" s="52" t="s">
        <v>9</v>
      </c>
      <c r="C15" s="99">
        <v>18136</v>
      </c>
      <c r="D15" s="15">
        <f>COUNT(N15,O18,U14)</f>
        <v>3</v>
      </c>
      <c r="E15" s="15">
        <f>IF(N15&gt;O15,1,0)+IF(O18&gt;N18,1,0)+IF(U14&gt;T14,1,0)</f>
        <v>1</v>
      </c>
      <c r="F15" s="15">
        <f>IF(N15&lt;O15,1,0)+IF(O18&lt;N18,1,0)+IF(U14&lt;T14,1,0)</f>
        <v>2</v>
      </c>
      <c r="G15" s="15">
        <f>VALUE(N15+O18+U14)</f>
        <v>8</v>
      </c>
      <c r="H15" s="15">
        <f>VALUE(O15+N18+T14)</f>
        <v>7</v>
      </c>
      <c r="I15" s="16">
        <f>AVERAGE(G15-H15)</f>
        <v>1</v>
      </c>
      <c r="J15" s="45"/>
      <c r="K15" s="2" t="str">
        <f>B15</f>
        <v>CT LA SALLE</v>
      </c>
      <c r="L15" s="14" t="s">
        <v>6</v>
      </c>
      <c r="M15" s="3" t="str">
        <f>B16</f>
        <v>SOMETIMES TC</v>
      </c>
      <c r="N15" s="28">
        <v>2</v>
      </c>
      <c r="O15" s="28">
        <v>3</v>
      </c>
      <c r="P15" s="33"/>
      <c r="Q15" s="3" t="str">
        <f>B16</f>
        <v>SOMETIMES TC</v>
      </c>
      <c r="R15" s="14" t="s">
        <v>6</v>
      </c>
      <c r="S15" s="29" t="str">
        <f>B17</f>
        <v>DELTA TC</v>
      </c>
      <c r="T15" s="28">
        <v>4</v>
      </c>
      <c r="U15" s="28">
        <v>1</v>
      </c>
      <c r="V15" s="23"/>
    </row>
    <row r="16" spans="1:22" s="7" customFormat="1" ht="17.100000000000001" customHeight="1">
      <c r="A16" s="51">
        <v>3</v>
      </c>
      <c r="B16" s="179" t="s">
        <v>40</v>
      </c>
      <c r="C16" s="99">
        <v>34168</v>
      </c>
      <c r="D16" s="15">
        <f>COUNT(O15,N17,T15)</f>
        <v>3</v>
      </c>
      <c r="E16" s="15">
        <f>IF(N17&gt;O17,1,0)+IF(O15&gt;N15,1,0)+IF(T15&gt;U15,1,0)</f>
        <v>2</v>
      </c>
      <c r="F16" s="15">
        <f>IF(N17&lt;O17,1,0)+IF(O15&lt;N15,1,0)+IF(T15&lt;U15,1,0)</f>
        <v>1</v>
      </c>
      <c r="G16" s="15">
        <f>VALUE(O15+N17+T15)</f>
        <v>9</v>
      </c>
      <c r="H16" s="15">
        <f>VALUE(N15+O17+U15)</f>
        <v>6</v>
      </c>
      <c r="I16" s="16">
        <f>AVERAGE(G16-H16)</f>
        <v>3</v>
      </c>
      <c r="J16" s="23"/>
      <c r="K16" s="61" t="s">
        <v>85</v>
      </c>
      <c r="L16" s="62"/>
      <c r="M16" s="5"/>
      <c r="N16" s="36"/>
      <c r="O16" s="33"/>
      <c r="P16" s="33"/>
      <c r="Q16" s="33"/>
      <c r="R16" s="33"/>
      <c r="S16" s="33"/>
      <c r="T16" s="33"/>
      <c r="U16" s="23"/>
      <c r="V16" s="23"/>
    </row>
    <row r="17" spans="1:23" s="7" customFormat="1" ht="17.100000000000001" customHeight="1" thickBot="1">
      <c r="A17" s="53">
        <v>4</v>
      </c>
      <c r="B17" s="93" t="s">
        <v>29</v>
      </c>
      <c r="C17" s="100" t="s">
        <v>35</v>
      </c>
      <c r="D17" s="18">
        <f>COUNT(O14,N18,U15)</f>
        <v>3</v>
      </c>
      <c r="E17" s="90">
        <f>IF(O14&gt;N14,1,0)+IF(N18&gt;O18,1,0)+IF(U15&gt;T15,1,0)</f>
        <v>0</v>
      </c>
      <c r="F17" s="90">
        <f>IF(O14&lt;N14,1,0)+IF(N18&lt;O18,1,0)+IF(U15&lt;T15,1,0)</f>
        <v>3</v>
      </c>
      <c r="G17" s="90">
        <f>VALUE(O14+N18+U15)</f>
        <v>1</v>
      </c>
      <c r="H17" s="90">
        <f>VALUE(N14+O18+T15)</f>
        <v>14</v>
      </c>
      <c r="I17" s="91">
        <f>AVERAGE(G17-H17)</f>
        <v>-13</v>
      </c>
      <c r="J17" s="23"/>
      <c r="K17" s="3" t="str">
        <f>B16</f>
        <v>SOMETIMES TC</v>
      </c>
      <c r="L17" s="14" t="s">
        <v>6</v>
      </c>
      <c r="M17" s="3" t="str">
        <f>B14</f>
        <v>CT POLLENTIA</v>
      </c>
      <c r="N17" s="28">
        <v>2</v>
      </c>
      <c r="O17" s="28">
        <v>3</v>
      </c>
      <c r="P17" s="33"/>
      <c r="Q17" s="33"/>
      <c r="R17" s="33"/>
      <c r="S17" s="33"/>
      <c r="T17" s="33"/>
      <c r="U17" s="23"/>
      <c r="V17" s="23"/>
    </row>
    <row r="18" spans="1:23" s="7" customFormat="1" ht="17.100000000000001" customHeight="1">
      <c r="A18" s="23"/>
      <c r="B18" s="23"/>
      <c r="C18" s="23"/>
      <c r="D18" s="23"/>
      <c r="E18" s="23"/>
      <c r="F18" s="23"/>
      <c r="G18" s="23"/>
      <c r="H18" s="23"/>
      <c r="I18" s="23"/>
      <c r="J18" s="23"/>
      <c r="K18" s="3" t="str">
        <f>B17</f>
        <v>DELTA TC</v>
      </c>
      <c r="L18" s="14" t="s">
        <v>6</v>
      </c>
      <c r="M18" s="3" t="str">
        <f>B15</f>
        <v>CT LA SALLE</v>
      </c>
      <c r="N18" s="28">
        <v>0</v>
      </c>
      <c r="O18" s="28">
        <v>5</v>
      </c>
      <c r="P18" s="23"/>
      <c r="Q18" s="33"/>
      <c r="R18" s="33"/>
      <c r="S18" s="33"/>
      <c r="T18" s="33"/>
      <c r="U18" s="33"/>
      <c r="V18" s="23"/>
      <c r="W18" s="23"/>
    </row>
    <row r="19" spans="1:23">
      <c r="A19" s="9"/>
      <c r="B19" s="9"/>
      <c r="C19" s="9"/>
      <c r="D19" s="9"/>
      <c r="E19" s="9"/>
      <c r="F19" s="9"/>
      <c r="G19" s="9"/>
      <c r="H19" s="9"/>
      <c r="I19" s="9"/>
      <c r="J19" s="9"/>
      <c r="K19" s="9"/>
      <c r="L19" s="9"/>
      <c r="M19" s="9"/>
      <c r="N19" s="9"/>
      <c r="O19" s="9"/>
      <c r="P19" s="9"/>
      <c r="Q19" s="9"/>
      <c r="R19" s="9"/>
      <c r="S19" s="9"/>
      <c r="T19" s="9"/>
      <c r="U19" s="9"/>
      <c r="V19" s="9"/>
    </row>
    <row r="20" spans="1:23">
      <c r="A20" s="9"/>
      <c r="B20" s="9"/>
      <c r="C20" s="9"/>
      <c r="D20" s="9"/>
      <c r="E20" s="9"/>
      <c r="F20" s="9"/>
      <c r="G20" s="9"/>
      <c r="H20" s="9"/>
      <c r="I20" s="9"/>
      <c r="J20" s="9"/>
      <c r="K20" s="9"/>
      <c r="L20" s="9"/>
      <c r="M20" s="9"/>
      <c r="N20" s="9"/>
      <c r="O20" s="9"/>
      <c r="P20" s="9"/>
      <c r="Q20" s="9"/>
      <c r="R20" s="9"/>
      <c r="S20" s="9"/>
      <c r="T20" s="9"/>
      <c r="U20" s="9"/>
      <c r="V20" s="9"/>
    </row>
    <row r="22" spans="1:23" ht="15.75">
      <c r="B22" s="180" t="s">
        <v>98</v>
      </c>
      <c r="C22" s="181"/>
    </row>
    <row r="23" spans="1:23" ht="15.75">
      <c r="B23" s="180" t="s">
        <v>99</v>
      </c>
      <c r="C23" s="18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7"/>
  <sheetViews>
    <sheetView workbookViewId="0">
      <selection activeCell="C21" sqref="C21"/>
    </sheetView>
  </sheetViews>
  <sheetFormatPr baseColWidth="10" defaultRowHeight="15"/>
  <cols>
    <col min="1" max="1" width="3.7109375" customWidth="1"/>
    <col min="2" max="2" width="23" customWidth="1"/>
    <col min="3" max="3" width="12.42578125" customWidth="1"/>
    <col min="4" max="4" width="3.85546875" customWidth="1"/>
    <col min="5" max="5" width="4" customWidth="1"/>
    <col min="6" max="6" width="3.5703125" customWidth="1"/>
    <col min="7" max="7" width="5" customWidth="1"/>
    <col min="8" max="8" width="4.42578125" customWidth="1"/>
    <col min="9" max="9" width="5.140625" customWidth="1"/>
    <col min="10" max="10" width="3.85546875" customWidth="1"/>
    <col min="11" max="11" width="23.5703125" customWidth="1"/>
    <col min="12" max="12" width="3" customWidth="1"/>
    <col min="13" max="13" width="22.85546875" customWidth="1"/>
    <col min="14" max="14" width="3.5703125" customWidth="1"/>
    <col min="15" max="15" width="3.7109375" customWidth="1"/>
    <col min="16" max="16" width="2.85546875" customWidth="1"/>
  </cols>
  <sheetData>
    <row r="1" spans="1:17" ht="18">
      <c r="A1" s="9"/>
      <c r="B1" s="38" t="s">
        <v>60</v>
      </c>
      <c r="C1" s="38"/>
      <c r="D1" s="9"/>
      <c r="E1" s="9"/>
      <c r="F1" s="9"/>
      <c r="G1" s="9"/>
      <c r="H1" s="9"/>
      <c r="I1" s="9"/>
      <c r="J1" s="9"/>
      <c r="K1" s="9"/>
      <c r="L1" s="9"/>
      <c r="M1" s="9"/>
      <c r="N1" s="9"/>
      <c r="O1" s="9"/>
      <c r="P1" s="9"/>
      <c r="Q1" s="9"/>
    </row>
    <row r="2" spans="1:17" ht="7.5" customHeight="1">
      <c r="A2" s="9"/>
      <c r="B2" s="9"/>
      <c r="C2" s="9"/>
      <c r="D2" s="9"/>
      <c r="E2" s="9"/>
      <c r="F2" s="9"/>
      <c r="G2" s="9"/>
      <c r="H2" s="9"/>
      <c r="I2" s="9"/>
      <c r="J2" s="9"/>
      <c r="K2" s="9"/>
      <c r="L2" s="9"/>
      <c r="M2" s="9"/>
      <c r="N2" s="9"/>
      <c r="O2" s="9"/>
      <c r="P2" s="9"/>
      <c r="Q2" s="9"/>
    </row>
    <row r="3" spans="1:17" ht="14.25" customHeight="1">
      <c r="A3" s="9"/>
      <c r="B3" s="66" t="s">
        <v>43</v>
      </c>
      <c r="C3" s="27"/>
      <c r="D3" s="9"/>
      <c r="E3" s="9"/>
      <c r="F3" s="9"/>
      <c r="G3" s="39"/>
      <c r="H3" s="9"/>
      <c r="I3" s="9"/>
      <c r="J3" s="9"/>
      <c r="K3" s="9"/>
      <c r="L3" s="9"/>
      <c r="M3" s="9"/>
      <c r="N3" s="9"/>
      <c r="O3" s="9"/>
      <c r="P3" s="9"/>
      <c r="Q3" s="9"/>
    </row>
    <row r="4" spans="1:17" s="9" customFormat="1" ht="12.95" customHeight="1">
      <c r="B4" s="27"/>
      <c r="C4" s="27"/>
      <c r="G4" s="39"/>
    </row>
    <row r="5" spans="1:17" ht="14.25" customHeight="1">
      <c r="A5" s="9"/>
      <c r="B5" s="66" t="s">
        <v>17</v>
      </c>
      <c r="C5" s="27"/>
      <c r="D5" s="9"/>
      <c r="E5" s="9"/>
      <c r="F5" s="9"/>
      <c r="G5" s="25"/>
      <c r="H5" s="9"/>
      <c r="I5" s="9"/>
      <c r="J5" s="9"/>
      <c r="K5" s="26"/>
      <c r="L5" s="9"/>
      <c r="M5" s="9"/>
      <c r="N5" s="9"/>
      <c r="O5" s="9"/>
      <c r="P5" s="9"/>
      <c r="Q5" s="9"/>
    </row>
    <row r="6" spans="1:17" ht="12.95" customHeight="1">
      <c r="A6" s="9"/>
      <c r="B6" s="26" t="s">
        <v>25</v>
      </c>
      <c r="C6" s="26"/>
      <c r="D6" s="9"/>
      <c r="E6" s="9"/>
      <c r="F6" s="9"/>
      <c r="G6" s="25"/>
      <c r="H6" s="9"/>
      <c r="I6" s="9"/>
      <c r="J6" s="9"/>
      <c r="K6" s="26"/>
      <c r="L6" s="9"/>
      <c r="M6" s="9"/>
      <c r="N6" s="9"/>
      <c r="O6" s="9"/>
      <c r="P6" s="9"/>
      <c r="Q6" s="9"/>
    </row>
    <row r="7" spans="1:17" ht="12.95" customHeight="1">
      <c r="A7" s="9"/>
      <c r="B7" s="24"/>
      <c r="C7" s="24"/>
      <c r="D7" s="9"/>
      <c r="E7" s="9"/>
      <c r="F7" s="9"/>
      <c r="G7" s="25"/>
      <c r="H7" s="9"/>
      <c r="I7" s="9"/>
      <c r="J7" s="9"/>
      <c r="K7" s="26"/>
      <c r="L7" s="9"/>
      <c r="M7" s="9"/>
      <c r="N7" s="9"/>
      <c r="O7" s="9"/>
      <c r="P7" s="9"/>
      <c r="Q7" s="9"/>
    </row>
    <row r="8" spans="1:17" ht="12.95" customHeight="1">
      <c r="A8" s="9"/>
      <c r="B8" s="81" t="s">
        <v>26</v>
      </c>
      <c r="C8" s="34"/>
      <c r="D8" s="35"/>
      <c r="E8" s="35"/>
      <c r="F8" s="35"/>
      <c r="G8" s="35"/>
      <c r="H8" s="35"/>
      <c r="I8" s="35"/>
      <c r="J8" s="35"/>
      <c r="K8" s="35"/>
      <c r="L8" s="35"/>
      <c r="M8" s="33"/>
      <c r="N8" s="9"/>
      <c r="O8" s="9"/>
      <c r="P8" s="9"/>
      <c r="Q8" s="9"/>
    </row>
    <row r="9" spans="1:17" ht="12.95" customHeight="1">
      <c r="A9" s="9"/>
      <c r="B9" s="81" t="s">
        <v>13</v>
      </c>
      <c r="C9" s="34"/>
      <c r="D9" s="35"/>
      <c r="E9" s="35"/>
      <c r="F9" s="35"/>
      <c r="G9" s="35"/>
      <c r="H9" s="35"/>
      <c r="I9" s="35"/>
      <c r="J9" s="35"/>
      <c r="K9" s="35"/>
      <c r="L9" s="35"/>
      <c r="M9" s="33"/>
      <c r="N9" s="9"/>
      <c r="O9" s="9"/>
      <c r="P9" s="9"/>
      <c r="Q9" s="9"/>
    </row>
    <row r="10" spans="1:17" ht="12.95" customHeight="1">
      <c r="A10" s="9"/>
      <c r="B10" s="81" t="s">
        <v>27</v>
      </c>
      <c r="C10" s="34"/>
      <c r="D10" s="35"/>
      <c r="E10" s="35"/>
      <c r="F10" s="35"/>
      <c r="G10" s="35"/>
      <c r="H10" s="35"/>
      <c r="I10" s="35"/>
      <c r="J10" s="35"/>
      <c r="K10" s="35"/>
      <c r="L10" s="35"/>
      <c r="M10" s="33"/>
      <c r="N10" s="9"/>
      <c r="O10" s="9"/>
      <c r="P10" s="9"/>
      <c r="Q10" s="9"/>
    </row>
    <row r="11" spans="1:17" ht="12.95" customHeight="1">
      <c r="A11" s="9"/>
      <c r="B11" s="24"/>
      <c r="C11" s="24"/>
      <c r="D11" s="9"/>
      <c r="E11" s="9"/>
      <c r="F11" s="9"/>
      <c r="G11" s="25"/>
      <c r="H11" s="9"/>
      <c r="I11" s="9"/>
      <c r="J11" s="9"/>
      <c r="K11" s="26"/>
      <c r="L11" s="9"/>
      <c r="M11" s="9"/>
      <c r="N11" s="9"/>
      <c r="O11" s="9"/>
      <c r="P11" s="9"/>
      <c r="Q11" s="9"/>
    </row>
    <row r="12" spans="1:17" s="23" customFormat="1" ht="14.1" customHeight="1" thickBot="1">
      <c r="A12" s="44"/>
      <c r="B12" s="47"/>
      <c r="C12" s="47"/>
      <c r="D12" s="43"/>
      <c r="E12" s="43"/>
      <c r="F12" s="43"/>
      <c r="G12" s="43"/>
      <c r="H12" s="43"/>
      <c r="I12" s="43"/>
      <c r="K12" s="20"/>
      <c r="L12" s="20"/>
      <c r="M12" s="20"/>
      <c r="N12" s="37"/>
      <c r="O12" s="37"/>
    </row>
    <row r="13" spans="1:17" s="7" customFormat="1" ht="17.100000000000001" customHeight="1" thickBot="1">
      <c r="A13" s="10"/>
      <c r="B13" s="1" t="s">
        <v>7</v>
      </c>
      <c r="C13" s="1" t="s">
        <v>23</v>
      </c>
      <c r="D13" s="55" t="s">
        <v>2</v>
      </c>
      <c r="E13" s="56" t="s">
        <v>0</v>
      </c>
      <c r="F13" s="57" t="s">
        <v>1</v>
      </c>
      <c r="G13" s="57" t="s">
        <v>3</v>
      </c>
      <c r="H13" s="58" t="s">
        <v>4</v>
      </c>
      <c r="I13" s="86" t="s">
        <v>5</v>
      </c>
      <c r="J13" s="23"/>
      <c r="K13" s="61" t="s">
        <v>65</v>
      </c>
      <c r="L13" s="62"/>
      <c r="M13" s="5"/>
      <c r="N13" s="36"/>
      <c r="O13" s="23"/>
      <c r="P13" s="23"/>
      <c r="Q13" s="23"/>
    </row>
    <row r="14" spans="1:17" s="7" customFormat="1" ht="17.100000000000001" customHeight="1">
      <c r="A14" s="49">
        <v>1</v>
      </c>
      <c r="B14" s="84" t="s">
        <v>9</v>
      </c>
      <c r="C14" s="87">
        <v>27414</v>
      </c>
      <c r="D14" s="11">
        <f>COUNT(N14,O17,#REF!,#REF!,#REF!,#REF!)</f>
        <v>1</v>
      </c>
      <c r="E14" s="12"/>
      <c r="F14" s="12"/>
      <c r="G14" s="12"/>
      <c r="H14" s="12"/>
      <c r="I14" s="13"/>
      <c r="J14" s="45"/>
      <c r="K14" s="3" t="str">
        <f>B14</f>
        <v>CT LA SALLE</v>
      </c>
      <c r="L14" s="14" t="s">
        <v>6</v>
      </c>
      <c r="M14" s="3" t="str">
        <f>B15</f>
        <v>OPEN MARRATXÍ "B"</v>
      </c>
      <c r="N14" s="28">
        <v>3</v>
      </c>
      <c r="O14" s="28">
        <v>2</v>
      </c>
      <c r="Q14" s="23"/>
    </row>
    <row r="15" spans="1:17" s="7" customFormat="1" ht="17.100000000000001" customHeight="1" thickBot="1">
      <c r="A15" s="53">
        <v>2</v>
      </c>
      <c r="B15" s="107" t="s">
        <v>61</v>
      </c>
      <c r="C15" s="89">
        <v>42282</v>
      </c>
      <c r="D15" s="18">
        <f>COUNT(N15,#REF!,#REF!,#REF!,#REF!,#REF!)</f>
        <v>0</v>
      </c>
      <c r="E15" s="18"/>
      <c r="F15" s="18"/>
      <c r="G15" s="18"/>
      <c r="H15" s="18"/>
      <c r="I15" s="19"/>
      <c r="J15" s="45"/>
      <c r="K15" s="20"/>
      <c r="L15" s="20"/>
      <c r="M15" s="20"/>
      <c r="N15" s="37"/>
      <c r="O15" s="37"/>
      <c r="P15" s="23"/>
      <c r="Q15" s="23"/>
    </row>
    <row r="16" spans="1:17" s="7" customFormat="1" ht="17.100000000000001" customHeight="1">
      <c r="A16" s="44"/>
      <c r="B16" s="47"/>
      <c r="C16" s="43"/>
      <c r="D16" s="43"/>
      <c r="E16" s="43"/>
      <c r="F16" s="43"/>
      <c r="G16" s="43"/>
      <c r="H16" s="43"/>
      <c r="I16" s="43"/>
      <c r="J16" s="23"/>
      <c r="K16" s="123" t="s">
        <v>66</v>
      </c>
      <c r="L16" s="124"/>
      <c r="M16" s="5"/>
      <c r="N16" s="36"/>
      <c r="O16" s="23"/>
      <c r="P16" s="23"/>
      <c r="Q16" s="23"/>
    </row>
    <row r="17" spans="1:17" s="7" customFormat="1" ht="17.100000000000001" customHeight="1">
      <c r="A17" s="44"/>
      <c r="B17" s="106" t="s">
        <v>11</v>
      </c>
      <c r="C17" s="23"/>
      <c r="D17" s="74">
        <f>COUNT(O14,#REF!,#REF!)</f>
        <v>1</v>
      </c>
      <c r="E17" s="74"/>
      <c r="F17" s="74" t="e">
        <f>IF(O14&lt;N14,1,0)+IF(#REF!&lt;#REF!,1,0)+IF(#REF!&lt;#REF!,1,0)</f>
        <v>#REF!</v>
      </c>
      <c r="G17" s="74" t="e">
        <f>VALUE(O14+#REF!+#REF!)</f>
        <v>#REF!</v>
      </c>
      <c r="H17" s="74" t="e">
        <f>VALUE(N14+#REF!+#REF!)</f>
        <v>#REF!</v>
      </c>
      <c r="I17" s="74" t="e">
        <f>AVERAGE(G17-H17)</f>
        <v>#REF!</v>
      </c>
      <c r="J17" s="23"/>
      <c r="K17" s="3" t="str">
        <f>B15</f>
        <v>OPEN MARRATXÍ "B"</v>
      </c>
      <c r="L17" s="14" t="s">
        <v>6</v>
      </c>
      <c r="M17" s="3" t="str">
        <f>B14</f>
        <v>CT LA SALLE</v>
      </c>
      <c r="N17" s="28"/>
      <c r="O17" s="28"/>
      <c r="P17" s="23"/>
      <c r="Q17" s="23"/>
    </row>
  </sheetData>
  <pageMargins left="0.7" right="0.7" top="0.75" bottom="0.75" header="0.3" footer="0.3"/>
  <ignoredErrors>
    <ignoredError sqref="F17:I17" evalError="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1AB78-CFD7-4E94-A4E5-4F8892D5569C}">
  <dimension ref="A2:Q3"/>
  <sheetViews>
    <sheetView workbookViewId="0">
      <selection activeCell="Q30" sqref="Q30"/>
    </sheetView>
  </sheetViews>
  <sheetFormatPr baseColWidth="10" defaultRowHeight="15"/>
  <sheetData>
    <row r="2" spans="1:17" ht="15.75">
      <c r="A2" s="121" t="s">
        <v>52</v>
      </c>
      <c r="I2" s="121" t="s">
        <v>57</v>
      </c>
    </row>
    <row r="3" spans="1:17" ht="15.75">
      <c r="Q3" s="121" t="s">
        <v>59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8"/>
  <sheetViews>
    <sheetView workbookViewId="0">
      <selection activeCell="G19" sqref="G19"/>
    </sheetView>
  </sheetViews>
  <sheetFormatPr baseColWidth="10" defaultRowHeight="15"/>
  <cols>
    <col min="1" max="1" width="3.7109375" customWidth="1"/>
    <col min="2" max="2" width="23" customWidth="1"/>
    <col min="3" max="3" width="12.42578125" customWidth="1"/>
    <col min="4" max="4" width="3.85546875" customWidth="1"/>
    <col min="5" max="5" width="4" customWidth="1"/>
    <col min="6" max="6" width="3.5703125" customWidth="1"/>
    <col min="7" max="7" width="5" customWidth="1"/>
    <col min="8" max="8" width="4.42578125" customWidth="1"/>
    <col min="9" max="9" width="5.140625" customWidth="1"/>
    <col min="10" max="10" width="3.85546875" customWidth="1"/>
    <col min="11" max="11" width="23.5703125" customWidth="1"/>
    <col min="12" max="12" width="3" customWidth="1"/>
    <col min="13" max="13" width="22.85546875" customWidth="1"/>
  </cols>
  <sheetData>
    <row r="1" spans="1:13" ht="18">
      <c r="A1" s="9"/>
      <c r="B1" s="38" t="s">
        <v>60</v>
      </c>
      <c r="C1" s="38"/>
      <c r="D1" s="9"/>
      <c r="E1" s="9"/>
      <c r="F1" s="9"/>
      <c r="G1" s="9"/>
      <c r="H1" s="9"/>
      <c r="I1" s="9"/>
      <c r="J1" s="9"/>
      <c r="K1" s="9"/>
      <c r="L1" s="9"/>
      <c r="M1" s="9"/>
    </row>
    <row r="2" spans="1:13" ht="7.5" customHeight="1">
      <c r="A2" s="9"/>
      <c r="B2" s="9"/>
      <c r="C2" s="9"/>
      <c r="D2" s="9"/>
      <c r="E2" s="9"/>
      <c r="F2" s="9"/>
      <c r="G2" s="9"/>
      <c r="H2" s="9"/>
      <c r="I2" s="9"/>
      <c r="J2" s="9"/>
      <c r="K2" s="9"/>
      <c r="L2" s="9"/>
      <c r="M2" s="9"/>
    </row>
    <row r="3" spans="1:13" ht="14.25" customHeight="1">
      <c r="A3" s="9"/>
      <c r="B3" s="66" t="s">
        <v>69</v>
      </c>
      <c r="C3" s="27"/>
      <c r="D3" s="9"/>
      <c r="E3" s="9"/>
      <c r="F3" s="9"/>
      <c r="G3" s="39"/>
      <c r="H3" s="9"/>
      <c r="I3" s="9"/>
      <c r="J3" s="9"/>
      <c r="K3" s="9"/>
      <c r="L3" s="9"/>
      <c r="M3" s="9"/>
    </row>
    <row r="4" spans="1:13" s="9" customFormat="1" ht="12.95" customHeight="1">
      <c r="B4" s="27"/>
      <c r="C4" s="27"/>
      <c r="G4" s="39"/>
    </row>
    <row r="5" spans="1:13" ht="14.25" customHeight="1">
      <c r="A5" s="9"/>
      <c r="B5" s="66" t="s">
        <v>68</v>
      </c>
      <c r="C5" s="27"/>
      <c r="D5" s="9"/>
      <c r="E5" s="9"/>
      <c r="F5" s="9"/>
      <c r="G5" s="25"/>
      <c r="H5" s="9"/>
      <c r="I5" s="9"/>
      <c r="J5" s="9"/>
      <c r="K5" s="26"/>
      <c r="L5" s="9"/>
      <c r="M5" s="9"/>
    </row>
    <row r="6" spans="1:13" ht="12.95" customHeight="1">
      <c r="A6" s="9"/>
      <c r="B6" s="24"/>
      <c r="C6" s="24"/>
      <c r="D6" s="9"/>
      <c r="E6" s="9"/>
      <c r="F6" s="9"/>
      <c r="G6" s="25"/>
      <c r="H6" s="9"/>
      <c r="I6" s="9"/>
      <c r="J6" s="9"/>
      <c r="K6" s="26"/>
      <c r="L6" s="9"/>
      <c r="M6" s="9"/>
    </row>
    <row r="7" spans="1:13" ht="12.95" customHeight="1">
      <c r="A7" s="9"/>
      <c r="B7" s="24"/>
      <c r="C7" s="24"/>
      <c r="D7" s="9"/>
      <c r="E7" s="9"/>
      <c r="F7" s="9"/>
      <c r="G7" s="25"/>
      <c r="H7" s="9"/>
      <c r="I7" s="9"/>
      <c r="J7" s="9"/>
      <c r="K7" s="26"/>
      <c r="L7" s="9"/>
      <c r="M7" s="9"/>
    </row>
    <row r="8" spans="1:13" s="23" customFormat="1" ht="14.1" customHeight="1">
      <c r="A8" s="44"/>
      <c r="B8" s="47"/>
      <c r="C8" s="47"/>
      <c r="D8" s="43"/>
      <c r="E8" s="43"/>
      <c r="F8" s="43"/>
      <c r="G8" s="43"/>
      <c r="H8" s="43"/>
      <c r="I8" s="43"/>
      <c r="K8" s="20"/>
      <c r="L8" s="20"/>
      <c r="M8" s="20"/>
    </row>
    <row r="9" spans="1:13">
      <c r="A9" s="9"/>
      <c r="B9" s="129" t="s">
        <v>32</v>
      </c>
      <c r="C9" s="9"/>
      <c r="D9" s="9"/>
      <c r="E9" s="9"/>
      <c r="F9" s="9"/>
      <c r="G9" s="9"/>
      <c r="H9" s="9"/>
      <c r="I9" s="9"/>
      <c r="J9" s="9"/>
      <c r="K9" s="9"/>
      <c r="L9" s="9"/>
      <c r="M9" s="9"/>
    </row>
    <row r="10" spans="1:13">
      <c r="A10" s="9"/>
      <c r="B10" s="134"/>
      <c r="C10" s="134"/>
      <c r="D10" s="63"/>
      <c r="E10" s="9"/>
      <c r="F10" s="9"/>
      <c r="G10" s="9"/>
      <c r="H10" s="9"/>
      <c r="I10" s="9"/>
      <c r="J10" s="9"/>
      <c r="K10" s="9"/>
      <c r="L10" s="9"/>
      <c r="M10" s="9"/>
    </row>
    <row r="11" spans="1:13">
      <c r="A11" s="9"/>
      <c r="B11" s="9"/>
      <c r="C11" s="9"/>
      <c r="D11" s="40"/>
      <c r="E11" s="9"/>
      <c r="F11" s="9"/>
      <c r="G11" s="9"/>
      <c r="H11" s="9"/>
      <c r="I11" s="9"/>
      <c r="J11" s="9"/>
      <c r="K11" s="9"/>
      <c r="L11" s="9"/>
      <c r="M11" s="9"/>
    </row>
    <row r="12" spans="1:13">
      <c r="A12" s="9"/>
      <c r="B12" s="9"/>
      <c r="C12" s="9"/>
      <c r="D12" s="40"/>
      <c r="E12" s="9"/>
      <c r="F12" s="9"/>
      <c r="G12" s="9"/>
      <c r="H12" s="9"/>
      <c r="I12" s="9"/>
      <c r="J12" s="9"/>
      <c r="K12" s="9"/>
      <c r="L12" s="9"/>
      <c r="M12" s="9"/>
    </row>
    <row r="13" spans="1:13">
      <c r="A13" s="9"/>
      <c r="B13" s="9"/>
      <c r="C13" s="9"/>
      <c r="D13" s="40"/>
      <c r="E13" s="9"/>
      <c r="F13" s="9"/>
      <c r="G13" s="9"/>
      <c r="H13" s="9"/>
      <c r="I13" s="9"/>
      <c r="J13" s="9"/>
      <c r="K13" s="9"/>
      <c r="L13" s="9"/>
      <c r="M13" s="9"/>
    </row>
    <row r="14" spans="1:13">
      <c r="A14" s="9"/>
      <c r="B14" s="9"/>
      <c r="C14" s="9"/>
      <c r="D14" s="40"/>
      <c r="E14" s="135" t="s">
        <v>87</v>
      </c>
      <c r="F14" s="132"/>
      <c r="G14" s="132"/>
      <c r="H14" s="125"/>
      <c r="I14" s="125"/>
      <c r="J14" s="9"/>
      <c r="K14" s="9"/>
      <c r="L14" s="9"/>
      <c r="M14" s="9"/>
    </row>
    <row r="15" spans="1:13">
      <c r="A15" s="9"/>
      <c r="B15" s="9"/>
      <c r="C15" s="9"/>
      <c r="D15" s="40"/>
      <c r="E15" s="9"/>
      <c r="F15" s="9"/>
      <c r="G15" s="9"/>
      <c r="H15" s="9"/>
      <c r="I15" s="9"/>
      <c r="J15" s="9"/>
      <c r="K15" s="9"/>
      <c r="L15" s="9"/>
      <c r="M15" s="9"/>
    </row>
    <row r="16" spans="1:13">
      <c r="A16" s="9"/>
      <c r="B16" s="9"/>
      <c r="C16" s="9"/>
      <c r="D16" s="40"/>
      <c r="E16" s="9"/>
      <c r="F16" s="9"/>
      <c r="G16" s="9"/>
      <c r="H16" s="9"/>
      <c r="I16" s="9"/>
      <c r="J16" s="9"/>
      <c r="K16" s="9"/>
      <c r="L16" s="9"/>
      <c r="M16" s="9"/>
    </row>
    <row r="17" spans="1:13">
      <c r="A17" s="9"/>
      <c r="B17" s="130" t="s">
        <v>93</v>
      </c>
      <c r="C17" s="64"/>
      <c r="D17" s="65"/>
      <c r="E17" s="9"/>
      <c r="F17" s="9"/>
      <c r="G17" s="9"/>
      <c r="H17" s="9"/>
      <c r="I17" s="9"/>
      <c r="J17" s="9"/>
      <c r="K17" s="9"/>
      <c r="L17" s="9"/>
      <c r="M17" s="9"/>
    </row>
    <row r="18" spans="1:13">
      <c r="A18" s="9"/>
      <c r="B18" s="9"/>
      <c r="C18" s="9"/>
      <c r="D18" s="9"/>
      <c r="E18" s="9"/>
      <c r="F18" s="9"/>
      <c r="G18" s="9"/>
      <c r="H18" s="9"/>
      <c r="I18" s="9"/>
      <c r="J18" s="9"/>
      <c r="K18" s="9"/>
      <c r="L18" s="9"/>
      <c r="M18" s="9"/>
    </row>
  </sheetData>
  <mergeCells count="2">
    <mergeCell ref="B10:C10"/>
    <mergeCell ref="E14:G1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11BBF-178C-4295-BE61-5ABF62F59566}">
  <dimension ref="A1:M18"/>
  <sheetViews>
    <sheetView workbookViewId="0">
      <selection activeCell="J18" sqref="J18"/>
    </sheetView>
  </sheetViews>
  <sheetFormatPr baseColWidth="10" defaultRowHeight="15"/>
  <cols>
    <col min="1" max="1" width="3.7109375" customWidth="1"/>
    <col min="2" max="2" width="23" customWidth="1"/>
    <col min="3" max="3" width="12.42578125" customWidth="1"/>
    <col min="4" max="4" width="3.85546875" customWidth="1"/>
    <col min="5" max="5" width="4" customWidth="1"/>
    <col min="6" max="6" width="3.5703125" customWidth="1"/>
    <col min="7" max="7" width="5" customWidth="1"/>
    <col min="8" max="8" width="4.42578125" customWidth="1"/>
    <col min="9" max="9" width="5.140625" customWidth="1"/>
    <col min="10" max="10" width="3.85546875" customWidth="1"/>
    <col min="11" max="11" width="23.5703125" customWidth="1"/>
    <col min="12" max="12" width="3" customWidth="1"/>
    <col min="13" max="13" width="22.85546875" customWidth="1"/>
  </cols>
  <sheetData>
    <row r="1" spans="1:13" ht="18">
      <c r="A1" s="9"/>
      <c r="B1" s="38" t="s">
        <v>60</v>
      </c>
      <c r="C1" s="38"/>
      <c r="D1" s="9"/>
      <c r="E1" s="9"/>
      <c r="F1" s="9"/>
      <c r="G1" s="9"/>
      <c r="H1" s="9"/>
      <c r="I1" s="9"/>
      <c r="J1" s="9"/>
      <c r="K1" s="9"/>
      <c r="L1" s="9"/>
      <c r="M1" s="9"/>
    </row>
    <row r="2" spans="1:13" ht="7.5" customHeight="1">
      <c r="A2" s="9"/>
      <c r="B2" s="9"/>
      <c r="C2" s="9"/>
      <c r="D2" s="9"/>
      <c r="E2" s="9"/>
      <c r="F2" s="9"/>
      <c r="G2" s="9"/>
      <c r="H2" s="9"/>
      <c r="I2" s="9"/>
      <c r="J2" s="9"/>
      <c r="K2" s="9"/>
      <c r="L2" s="9"/>
      <c r="M2" s="9"/>
    </row>
    <row r="3" spans="1:13" ht="14.25" customHeight="1">
      <c r="A3" s="9"/>
      <c r="B3" s="66" t="s">
        <v>67</v>
      </c>
      <c r="C3" s="27"/>
      <c r="D3" s="9"/>
      <c r="E3" s="9"/>
      <c r="F3" s="9"/>
      <c r="G3" s="39"/>
      <c r="H3" s="9"/>
      <c r="I3" s="9"/>
      <c r="J3" s="9"/>
      <c r="K3" s="9"/>
      <c r="L3" s="9"/>
      <c r="M3" s="9"/>
    </row>
    <row r="4" spans="1:13" s="9" customFormat="1" ht="12.95" customHeight="1">
      <c r="B4" s="27"/>
      <c r="C4" s="27"/>
      <c r="G4" s="39"/>
    </row>
    <row r="5" spans="1:13" ht="14.25" customHeight="1">
      <c r="A5" s="9"/>
      <c r="B5" s="66" t="s">
        <v>68</v>
      </c>
      <c r="C5" s="27"/>
      <c r="D5" s="9"/>
      <c r="E5" s="9"/>
      <c r="F5" s="9"/>
      <c r="G5" s="25"/>
      <c r="H5" s="9"/>
      <c r="I5" s="9"/>
      <c r="J5" s="9"/>
      <c r="K5" s="26"/>
      <c r="L5" s="9"/>
      <c r="M5" s="9"/>
    </row>
    <row r="6" spans="1:13" ht="12.95" customHeight="1">
      <c r="A6" s="9"/>
      <c r="B6" s="24"/>
      <c r="C6" s="24"/>
      <c r="D6" s="9"/>
      <c r="E6" s="9"/>
      <c r="F6" s="9"/>
      <c r="G6" s="25"/>
      <c r="H6" s="9"/>
      <c r="I6" s="9"/>
      <c r="J6" s="9"/>
      <c r="K6" s="26"/>
      <c r="L6" s="9"/>
      <c r="M6" s="9"/>
    </row>
    <row r="7" spans="1:13" ht="12.95" customHeight="1">
      <c r="A7" s="9"/>
      <c r="B7" s="24"/>
      <c r="C7" s="24"/>
      <c r="D7" s="9"/>
      <c r="E7" s="9"/>
      <c r="F7" s="9"/>
      <c r="G7" s="25"/>
      <c r="H7" s="9"/>
      <c r="I7" s="9"/>
      <c r="J7" s="9"/>
      <c r="K7" s="26"/>
      <c r="L7" s="9"/>
      <c r="M7" s="9"/>
    </row>
    <row r="8" spans="1:13" s="23" customFormat="1" ht="14.1" customHeight="1">
      <c r="A8" s="44"/>
      <c r="B8" s="47"/>
      <c r="C8" s="47"/>
      <c r="D8" s="43"/>
      <c r="E8" s="43"/>
      <c r="F8" s="43"/>
      <c r="G8" s="43"/>
      <c r="H8" s="43"/>
      <c r="I8" s="43"/>
      <c r="K8" s="20"/>
      <c r="L8" s="20"/>
      <c r="M8" s="20"/>
    </row>
    <row r="9" spans="1:13">
      <c r="A9" s="9"/>
      <c r="B9" s="129" t="s">
        <v>93</v>
      </c>
      <c r="C9" s="9"/>
      <c r="D9" s="9"/>
      <c r="E9" s="9"/>
      <c r="F9" s="9"/>
      <c r="G9" s="9"/>
      <c r="H9" s="9"/>
      <c r="I9" s="9"/>
      <c r="J9" s="9"/>
      <c r="K9" s="9"/>
      <c r="L9" s="9"/>
      <c r="M9" s="9"/>
    </row>
    <row r="10" spans="1:13">
      <c r="A10" s="9"/>
      <c r="B10" s="134"/>
      <c r="C10" s="134"/>
      <c r="D10" s="63"/>
      <c r="E10" s="9"/>
      <c r="F10" s="9"/>
      <c r="G10" s="9"/>
      <c r="H10" s="9"/>
      <c r="I10" s="9"/>
      <c r="J10" s="9"/>
      <c r="K10" s="9"/>
      <c r="L10" s="9"/>
      <c r="M10" s="9"/>
    </row>
    <row r="11" spans="1:13">
      <c r="A11" s="9"/>
      <c r="B11" s="9"/>
      <c r="C11" s="9"/>
      <c r="D11" s="40"/>
      <c r="E11" s="9"/>
      <c r="F11" s="9"/>
      <c r="G11" s="9"/>
      <c r="H11" s="9"/>
      <c r="I11" s="9"/>
      <c r="J11" s="9"/>
      <c r="K11" s="9"/>
      <c r="L11" s="9"/>
      <c r="M11" s="9"/>
    </row>
    <row r="12" spans="1:13">
      <c r="A12" s="9"/>
      <c r="B12" s="9"/>
      <c r="C12" s="9"/>
      <c r="D12" s="40"/>
      <c r="E12" s="9"/>
      <c r="F12" s="9"/>
      <c r="G12" s="9"/>
      <c r="H12" s="9"/>
      <c r="I12" s="9"/>
      <c r="J12" s="9"/>
      <c r="K12" s="9"/>
      <c r="L12" s="9"/>
      <c r="M12" s="9"/>
    </row>
    <row r="13" spans="1:13">
      <c r="A13" s="9"/>
      <c r="B13" s="9"/>
      <c r="C13" s="9"/>
      <c r="D13" s="40"/>
      <c r="E13" s="9"/>
      <c r="F13" s="9"/>
      <c r="G13" s="9"/>
      <c r="H13" s="9"/>
      <c r="I13" s="9"/>
      <c r="J13" s="9"/>
      <c r="K13" s="9"/>
      <c r="L13" s="9"/>
      <c r="M13" s="9"/>
    </row>
    <row r="14" spans="1:13">
      <c r="A14" s="9"/>
      <c r="B14" s="9"/>
      <c r="C14" s="9"/>
      <c r="D14" s="40"/>
      <c r="E14" s="135" t="s">
        <v>87</v>
      </c>
      <c r="F14" s="132"/>
      <c r="G14" s="132"/>
      <c r="H14" s="125"/>
      <c r="I14" s="125"/>
      <c r="J14" s="9"/>
      <c r="K14" s="9"/>
      <c r="L14" s="9"/>
      <c r="M14" s="9"/>
    </row>
    <row r="15" spans="1:13">
      <c r="A15" s="9"/>
      <c r="B15" s="9"/>
      <c r="C15" s="9"/>
      <c r="D15" s="40"/>
      <c r="E15" s="9"/>
      <c r="F15" s="9"/>
      <c r="G15" s="9"/>
      <c r="H15" s="9"/>
      <c r="I15" s="9"/>
      <c r="J15" s="9"/>
      <c r="K15" s="9"/>
      <c r="L15" s="9"/>
      <c r="M15" s="9"/>
    </row>
    <row r="16" spans="1:13">
      <c r="A16" s="9"/>
      <c r="B16" s="9"/>
      <c r="C16" s="9"/>
      <c r="D16" s="40"/>
      <c r="E16" s="9"/>
      <c r="F16" s="9"/>
      <c r="G16" s="9"/>
      <c r="H16" s="9"/>
      <c r="I16" s="9"/>
      <c r="J16" s="9"/>
      <c r="K16" s="9"/>
      <c r="L16" s="9"/>
      <c r="M16" s="9"/>
    </row>
    <row r="17" spans="1:13">
      <c r="A17" s="9"/>
      <c r="B17" s="130" t="s">
        <v>94</v>
      </c>
      <c r="C17" s="64"/>
      <c r="D17" s="65"/>
      <c r="E17" s="9"/>
      <c r="F17" s="9"/>
      <c r="G17" s="9"/>
      <c r="H17" s="9"/>
      <c r="I17" s="9"/>
      <c r="J17" s="9"/>
      <c r="K17" s="9"/>
      <c r="L17" s="9"/>
      <c r="M17" s="9"/>
    </row>
    <row r="18" spans="1:13">
      <c r="A18" s="9"/>
      <c r="B18" s="9"/>
      <c r="C18" s="9"/>
      <c r="D18" s="9"/>
      <c r="E18" s="9"/>
      <c r="F18" s="9"/>
      <c r="G18" s="9"/>
      <c r="H18" s="9"/>
      <c r="I18" s="9"/>
      <c r="J18" s="9"/>
      <c r="K18" s="9"/>
      <c r="L18" s="9"/>
      <c r="M18" s="9"/>
    </row>
  </sheetData>
  <mergeCells count="2">
    <mergeCell ref="B10:C10"/>
    <mergeCell ref="E14:G1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F6D95-86F9-4326-A78B-FA0C14D59F32}">
  <dimension ref="A1:W22"/>
  <sheetViews>
    <sheetView workbookViewId="0">
      <selection activeCell="L37" sqref="L37"/>
    </sheetView>
  </sheetViews>
  <sheetFormatPr baseColWidth="10" defaultRowHeight="15"/>
  <cols>
    <col min="1" max="1" width="3.7109375" customWidth="1"/>
    <col min="2" max="2" width="20.140625" customWidth="1"/>
    <col min="3" max="3" width="6" customWidth="1"/>
    <col min="4" max="4" width="12.42578125" customWidth="1"/>
    <col min="5" max="5" width="3.85546875" customWidth="1"/>
    <col min="6" max="6" width="4" customWidth="1"/>
    <col min="7" max="7" width="3.5703125" customWidth="1"/>
    <col min="8" max="8" width="5" customWidth="1"/>
    <col min="9" max="9" width="4.42578125" customWidth="1"/>
    <col min="10" max="10" width="5.140625" customWidth="1"/>
    <col min="11" max="11" width="3.85546875" customWidth="1"/>
    <col min="12" max="12" width="23.5703125" customWidth="1"/>
    <col min="13" max="13" width="3" customWidth="1"/>
    <col min="14" max="14" width="22.85546875" customWidth="1"/>
    <col min="15" max="15" width="3.5703125" customWidth="1"/>
    <col min="16" max="16" width="3.7109375" customWidth="1"/>
    <col min="17" max="17" width="4" customWidth="1"/>
    <col min="18" max="18" width="23.140625" customWidth="1"/>
    <col min="19" max="19" width="2.7109375" customWidth="1"/>
    <col min="20" max="20" width="22" customWidth="1"/>
    <col min="21" max="21" width="3.42578125" customWidth="1"/>
    <col min="22" max="22" width="3.5703125" customWidth="1"/>
  </cols>
  <sheetData>
    <row r="1" spans="1:23" ht="18">
      <c r="A1" s="9"/>
      <c r="B1" s="38" t="s">
        <v>60</v>
      </c>
      <c r="C1" s="38"/>
      <c r="D1" s="38"/>
      <c r="E1" s="9"/>
      <c r="F1" s="9"/>
      <c r="G1" s="9"/>
      <c r="H1" s="9"/>
      <c r="I1" s="9"/>
      <c r="J1" s="9"/>
      <c r="K1" s="9"/>
      <c r="L1" s="9"/>
      <c r="M1" s="9"/>
      <c r="N1" s="9"/>
      <c r="O1" s="9"/>
      <c r="P1" s="9"/>
      <c r="Q1" s="9"/>
      <c r="R1" s="9"/>
      <c r="S1" s="9"/>
      <c r="T1" s="9"/>
      <c r="U1" s="9"/>
      <c r="V1" s="9"/>
      <c r="W1" s="9"/>
    </row>
    <row r="2" spans="1:23" ht="7.5" customHeight="1">
      <c r="A2" s="9"/>
      <c r="B2" s="9"/>
      <c r="C2" s="9"/>
      <c r="D2" s="9"/>
      <c r="E2" s="9"/>
      <c r="F2" s="9"/>
      <c r="G2" s="9"/>
      <c r="H2" s="9"/>
      <c r="I2" s="9"/>
      <c r="J2" s="9"/>
      <c r="K2" s="9"/>
      <c r="L2" s="9"/>
      <c r="M2" s="9"/>
      <c r="N2" s="9"/>
      <c r="O2" s="9"/>
      <c r="P2" s="9"/>
      <c r="Q2" s="9"/>
      <c r="R2" s="9"/>
      <c r="S2" s="9"/>
      <c r="T2" s="9"/>
      <c r="U2" s="9"/>
      <c r="V2" s="9"/>
      <c r="W2" s="9"/>
    </row>
    <row r="3" spans="1:23" ht="14.25" customHeight="1">
      <c r="A3" s="9"/>
      <c r="B3" s="116" t="s">
        <v>72</v>
      </c>
      <c r="C3" s="66"/>
      <c r="D3" s="27"/>
      <c r="E3" s="9"/>
      <c r="F3" s="9"/>
      <c r="G3" s="9"/>
      <c r="H3" s="39"/>
      <c r="I3" s="9"/>
      <c r="J3" s="9"/>
      <c r="K3" s="9"/>
      <c r="L3" s="9"/>
      <c r="M3" s="9"/>
      <c r="N3" s="9"/>
      <c r="O3" s="9"/>
      <c r="P3" s="9"/>
      <c r="Q3" s="9"/>
      <c r="R3" s="9"/>
      <c r="S3" s="9"/>
      <c r="T3" s="9"/>
      <c r="U3" s="9"/>
      <c r="V3" s="9"/>
      <c r="W3" s="9"/>
    </row>
    <row r="4" spans="1:23" s="9" customFormat="1" ht="12.95" customHeight="1">
      <c r="B4" s="27"/>
      <c r="C4" s="27"/>
      <c r="D4" s="27"/>
      <c r="H4" s="39"/>
    </row>
    <row r="5" spans="1:23" ht="14.25" customHeight="1">
      <c r="A5" s="9"/>
      <c r="B5" s="66" t="s">
        <v>70</v>
      </c>
      <c r="C5" s="66"/>
      <c r="D5" s="27"/>
      <c r="E5" s="9"/>
      <c r="F5" s="9"/>
      <c r="G5" s="9"/>
      <c r="H5" s="25"/>
      <c r="I5" s="9"/>
      <c r="J5" s="9"/>
      <c r="K5" s="9"/>
      <c r="L5" s="26"/>
      <c r="M5" s="9"/>
      <c r="N5" s="9"/>
      <c r="O5" s="9"/>
      <c r="P5" s="9"/>
      <c r="Q5" s="9"/>
      <c r="R5" s="9"/>
      <c r="S5" s="9"/>
      <c r="T5" s="9"/>
      <c r="U5" s="9"/>
      <c r="V5" s="9"/>
      <c r="W5" s="9"/>
    </row>
    <row r="6" spans="1:23" ht="12.95" customHeight="1">
      <c r="A6" s="9"/>
      <c r="B6" s="26" t="s">
        <v>71</v>
      </c>
      <c r="C6" s="26"/>
      <c r="D6" s="26"/>
      <c r="E6" s="9"/>
      <c r="F6" s="9"/>
      <c r="G6" s="9"/>
      <c r="H6" s="25"/>
      <c r="I6" s="9"/>
      <c r="J6" s="9"/>
      <c r="K6" s="9"/>
      <c r="L6" s="26"/>
      <c r="M6" s="9"/>
      <c r="N6" s="9"/>
      <c r="O6" s="9"/>
      <c r="P6" s="9"/>
      <c r="Q6" s="9"/>
      <c r="R6" s="9"/>
      <c r="S6" s="9"/>
      <c r="T6" s="9"/>
      <c r="U6" s="9"/>
      <c r="V6" s="9"/>
      <c r="W6" s="9"/>
    </row>
    <row r="7" spans="1:23" ht="12.95" customHeight="1">
      <c r="A7" s="9"/>
      <c r="B7" s="24"/>
      <c r="C7" s="24"/>
      <c r="D7" s="24"/>
      <c r="E7" s="9"/>
      <c r="F7" s="9"/>
      <c r="G7" s="9"/>
      <c r="H7" s="25"/>
      <c r="I7" s="9"/>
      <c r="J7" s="9"/>
      <c r="K7" s="9"/>
      <c r="L7" s="26"/>
      <c r="M7" s="9"/>
      <c r="N7" s="9"/>
      <c r="O7" s="9"/>
      <c r="P7" s="9"/>
      <c r="Q7" s="9"/>
      <c r="R7" s="9"/>
      <c r="S7" s="9"/>
      <c r="T7" s="9"/>
      <c r="U7" s="9"/>
      <c r="V7" s="9"/>
      <c r="W7" s="9"/>
    </row>
    <row r="8" spans="1:23" ht="12.95" customHeight="1">
      <c r="A8" s="9"/>
      <c r="B8" s="81" t="s">
        <v>26</v>
      </c>
      <c r="C8" s="81"/>
      <c r="D8" s="34"/>
      <c r="E8" s="35"/>
      <c r="F8" s="35"/>
      <c r="G8" s="35"/>
      <c r="H8" s="35"/>
      <c r="I8" s="35"/>
      <c r="J8" s="35"/>
      <c r="K8" s="35"/>
      <c r="L8" s="35"/>
      <c r="M8" s="35"/>
      <c r="N8" s="33"/>
      <c r="O8" s="9"/>
      <c r="P8" s="9"/>
      <c r="Q8" s="9"/>
      <c r="R8" s="9"/>
      <c r="S8" s="9"/>
      <c r="T8" s="9"/>
      <c r="U8" s="9"/>
      <c r="V8" s="9"/>
      <c r="W8" s="9"/>
    </row>
    <row r="9" spans="1:23" ht="12.95" customHeight="1">
      <c r="A9" s="9"/>
      <c r="B9" s="81" t="s">
        <v>13</v>
      </c>
      <c r="C9" s="81"/>
      <c r="D9" s="34"/>
      <c r="E9" s="35"/>
      <c r="F9" s="35"/>
      <c r="G9" s="35"/>
      <c r="H9" s="35"/>
      <c r="I9" s="35"/>
      <c r="J9" s="35"/>
      <c r="K9" s="35"/>
      <c r="L9" s="35"/>
      <c r="M9" s="35"/>
      <c r="N9" s="33"/>
      <c r="O9" s="9"/>
      <c r="P9" s="9"/>
      <c r="Q9" s="9"/>
      <c r="R9" s="9"/>
      <c r="S9" s="9"/>
      <c r="T9" s="9"/>
      <c r="U9" s="9"/>
      <c r="V9" s="9"/>
      <c r="W9" s="9"/>
    </row>
    <row r="10" spans="1:23" ht="12.95" customHeight="1">
      <c r="A10" s="9"/>
      <c r="B10" s="81" t="s">
        <v>27</v>
      </c>
      <c r="C10" s="81"/>
      <c r="D10" s="34"/>
      <c r="E10" s="35"/>
      <c r="F10" s="35"/>
      <c r="G10" s="35"/>
      <c r="H10" s="35"/>
      <c r="I10" s="35"/>
      <c r="J10" s="35"/>
      <c r="K10" s="35"/>
      <c r="L10" s="35"/>
      <c r="M10" s="35"/>
      <c r="N10" s="33"/>
      <c r="O10" s="9"/>
      <c r="P10" s="9"/>
      <c r="Q10" s="9"/>
      <c r="R10" s="9"/>
      <c r="S10" s="9"/>
      <c r="T10" s="9"/>
      <c r="U10" s="9"/>
      <c r="V10" s="9"/>
      <c r="W10" s="9"/>
    </row>
    <row r="11" spans="1:23" ht="12.95" customHeight="1">
      <c r="A11" s="9"/>
      <c r="B11" s="24"/>
      <c r="C11" s="24"/>
      <c r="D11" s="24"/>
      <c r="E11" s="9"/>
      <c r="F11" s="9"/>
      <c r="G11" s="9"/>
      <c r="H11" s="25"/>
      <c r="I11" s="9"/>
      <c r="J11" s="9"/>
      <c r="K11" s="9"/>
      <c r="L11" s="26"/>
      <c r="M11" s="9"/>
      <c r="N11" s="9"/>
      <c r="O11" s="9"/>
      <c r="P11" s="9"/>
      <c r="Q11" s="9"/>
      <c r="R11" s="9"/>
      <c r="S11" s="9"/>
      <c r="T11" s="9"/>
      <c r="U11" s="9"/>
      <c r="V11" s="9"/>
      <c r="W11" s="9"/>
    </row>
    <row r="12" spans="1:23" s="23" customFormat="1" ht="14.1" customHeight="1" thickBot="1">
      <c r="A12" s="44"/>
      <c r="B12" s="47"/>
      <c r="C12" s="47"/>
      <c r="D12" s="47"/>
      <c r="E12" s="43"/>
      <c r="F12" s="43"/>
      <c r="G12" s="43"/>
      <c r="H12" s="43"/>
      <c r="I12" s="43"/>
      <c r="J12" s="43"/>
      <c r="L12" s="20"/>
      <c r="M12" s="20"/>
      <c r="N12" s="20"/>
      <c r="O12" s="37"/>
      <c r="P12" s="37"/>
      <c r="R12" s="20"/>
      <c r="S12" s="20"/>
      <c r="T12" s="20"/>
      <c r="U12" s="37"/>
      <c r="V12" s="37"/>
    </row>
    <row r="13" spans="1:23" s="7" customFormat="1" ht="17.100000000000001" customHeight="1" thickBot="1">
      <c r="A13" s="10"/>
      <c r="B13" s="1" t="s">
        <v>7</v>
      </c>
      <c r="C13" s="1" t="s">
        <v>30</v>
      </c>
      <c r="D13" s="1" t="s">
        <v>23</v>
      </c>
      <c r="E13" s="55" t="s">
        <v>2</v>
      </c>
      <c r="F13" s="56" t="s">
        <v>0</v>
      </c>
      <c r="G13" s="57" t="s">
        <v>1</v>
      </c>
      <c r="H13" s="57" t="s">
        <v>3</v>
      </c>
      <c r="I13" s="58" t="s">
        <v>4</v>
      </c>
      <c r="J13" s="59" t="s">
        <v>5</v>
      </c>
      <c r="K13" s="23"/>
      <c r="L13" s="61" t="s">
        <v>91</v>
      </c>
      <c r="M13" s="62"/>
      <c r="N13" s="5"/>
      <c r="O13" s="36"/>
      <c r="P13" s="23"/>
      <c r="Q13" s="23"/>
      <c r="R13" s="61" t="s">
        <v>80</v>
      </c>
      <c r="S13" s="62"/>
      <c r="T13" s="5"/>
      <c r="U13" s="36"/>
      <c r="V13" s="23"/>
      <c r="W13" s="23"/>
    </row>
    <row r="14" spans="1:23" s="7" customFormat="1" ht="17.100000000000001" customHeight="1">
      <c r="A14" s="49">
        <v>1</v>
      </c>
      <c r="B14" s="50" t="s">
        <v>89</v>
      </c>
      <c r="C14" s="95">
        <v>1</v>
      </c>
      <c r="D14" s="78"/>
      <c r="E14" s="11">
        <f>COUNT(O14,P17,U14)</f>
        <v>1</v>
      </c>
      <c r="F14" s="12">
        <f>IF(O14&gt;P14,1,0)+IF(P17&gt;O17,1,0)+IF(U14&gt;V14,1,0)</f>
        <v>0</v>
      </c>
      <c r="G14" s="12">
        <f>IF(O14&lt;P14,1,0)+IF(P17&lt;O17,1,0)+IF(U14&lt;V14,1,0)</f>
        <v>1</v>
      </c>
      <c r="H14" s="12">
        <f>VALUE(O14+P17+U14)</f>
        <v>1</v>
      </c>
      <c r="I14" s="12">
        <f>VALUE(P14+O17+V14)</f>
        <v>2</v>
      </c>
      <c r="J14" s="13">
        <f>AVERAGE(H14-I14)</f>
        <v>-1</v>
      </c>
      <c r="K14" s="45"/>
      <c r="L14" s="2" t="str">
        <f>B14</f>
        <v>OPEN MARRATXI</v>
      </c>
      <c r="M14" s="14" t="s">
        <v>6</v>
      </c>
      <c r="N14" s="3" t="str">
        <f>B17</f>
        <v>PLAYAS SANTA PONSA TC</v>
      </c>
      <c r="O14" s="109"/>
      <c r="P14" s="109"/>
      <c r="Q14" s="120"/>
      <c r="R14" s="29" t="str">
        <f>B14</f>
        <v>OPEN MARRATXI</v>
      </c>
      <c r="S14" s="14" t="s">
        <v>6</v>
      </c>
      <c r="T14" s="29" t="str">
        <f>B15</f>
        <v>CT LLORET</v>
      </c>
      <c r="U14" s="28"/>
      <c r="V14" s="28"/>
      <c r="W14" s="23"/>
    </row>
    <row r="15" spans="1:23" s="7" customFormat="1" ht="17.100000000000001" customHeight="1">
      <c r="A15" s="51">
        <v>2</v>
      </c>
      <c r="B15" s="52" t="s">
        <v>55</v>
      </c>
      <c r="C15" s="96">
        <v>2</v>
      </c>
      <c r="D15" s="79"/>
      <c r="E15" s="15">
        <f>COUNT(O15,P18,V14)</f>
        <v>0</v>
      </c>
      <c r="F15" s="15">
        <f>IF(O15&gt;P15,1,0)+IF(P18&gt;O18,1,0)+IF(V14&gt;U14,1,0)</f>
        <v>0</v>
      </c>
      <c r="G15" s="15">
        <f>IF(O15&lt;P15,1,0)+IF(P18&lt;O18,1,0)+IF(V14&lt;U14,1,0)</f>
        <v>0</v>
      </c>
      <c r="H15" s="15">
        <f>VALUE(O15+P18+V14)</f>
        <v>0</v>
      </c>
      <c r="I15" s="15">
        <f>VALUE(P15+O18+U14)</f>
        <v>0</v>
      </c>
      <c r="J15" s="16">
        <f>AVERAGE(H15-I15)</f>
        <v>0</v>
      </c>
      <c r="K15" s="45"/>
      <c r="L15" s="2" t="str">
        <f>B15</f>
        <v>CT LLORET</v>
      </c>
      <c r="M15" s="14" t="s">
        <v>6</v>
      </c>
      <c r="N15" s="3" t="str">
        <f>B16</f>
        <v>AD SAN CAYETANO</v>
      </c>
      <c r="O15" s="4"/>
      <c r="P15" s="4"/>
      <c r="Q15" s="120"/>
      <c r="R15" s="3" t="str">
        <f>B16</f>
        <v>AD SAN CAYETANO</v>
      </c>
      <c r="S15" s="14" t="s">
        <v>6</v>
      </c>
      <c r="T15" s="29" t="str">
        <f>B17</f>
        <v>PLAYAS SANTA PONSA TC</v>
      </c>
      <c r="U15" s="109"/>
      <c r="V15" s="109"/>
      <c r="W15" s="23"/>
    </row>
    <row r="16" spans="1:23" s="7" customFormat="1" ht="17.100000000000001" customHeight="1">
      <c r="A16" s="51">
        <v>3</v>
      </c>
      <c r="B16" s="52" t="s">
        <v>90</v>
      </c>
      <c r="C16" s="96"/>
      <c r="D16" s="79"/>
      <c r="E16" s="15">
        <f>COUNT(P15,O17,U15)</f>
        <v>1</v>
      </c>
      <c r="F16" s="15">
        <f>IF(O17&gt;P17,1,0)+IF(P15&gt;O15,1,0)+IF(U15&gt;V15,1,0)</f>
        <v>1</v>
      </c>
      <c r="G16" s="15">
        <f>IF(O17&lt;P17,1,0)+IF(P15&lt;O15,1,0)+IF(U15&lt;V15,1,0)</f>
        <v>0</v>
      </c>
      <c r="H16" s="15">
        <f>VALUE(P15+O17+U15)</f>
        <v>2</v>
      </c>
      <c r="I16" s="15">
        <f>VALUE(O15+P17+V15)</f>
        <v>1</v>
      </c>
      <c r="J16" s="16">
        <f>AVERAGE(H16-I16)</f>
        <v>1</v>
      </c>
      <c r="K16" s="23"/>
      <c r="L16" s="61" t="s">
        <v>66</v>
      </c>
      <c r="M16" s="62"/>
      <c r="N16" s="5"/>
      <c r="O16" s="36"/>
      <c r="P16" s="33"/>
      <c r="Q16" s="33"/>
      <c r="R16" s="33"/>
      <c r="S16" s="33"/>
      <c r="T16" s="33"/>
      <c r="U16" s="33"/>
      <c r="V16" s="23"/>
      <c r="W16" s="23"/>
    </row>
    <row r="17" spans="1:23" s="7" customFormat="1" ht="17.100000000000001" customHeight="1" thickBot="1">
      <c r="A17" s="53">
        <v>4</v>
      </c>
      <c r="B17" s="54" t="s">
        <v>51</v>
      </c>
      <c r="C17" s="97"/>
      <c r="D17" s="80"/>
      <c r="E17" s="18">
        <f>COUNT(P14,O18,V15)</f>
        <v>0</v>
      </c>
      <c r="F17" s="90">
        <f>IF(P14&gt;O14,1,0)+IF(O18&gt;P18,1,0)+IF(V15&gt;U15,1,0)</f>
        <v>0</v>
      </c>
      <c r="G17" s="90">
        <f>IF(P14&lt;O14,1,0)+IF(O18&lt;P18,1,0)+IF(V15&lt;U15,1,0)</f>
        <v>0</v>
      </c>
      <c r="H17" s="90">
        <f>VALUE(P14+O18+V15)</f>
        <v>0</v>
      </c>
      <c r="I17" s="90">
        <f>VALUE(O14+P18+U15)</f>
        <v>0</v>
      </c>
      <c r="J17" s="91">
        <f>AVERAGE(H17-I17)</f>
        <v>0</v>
      </c>
      <c r="K17" s="23"/>
      <c r="L17" s="3" t="str">
        <f>B16</f>
        <v>AD SAN CAYETANO</v>
      </c>
      <c r="M17" s="14" t="s">
        <v>6</v>
      </c>
      <c r="N17" s="3" t="str">
        <f>B14</f>
        <v>OPEN MARRATXI</v>
      </c>
      <c r="O17" s="28">
        <v>2</v>
      </c>
      <c r="P17" s="28">
        <v>1</v>
      </c>
      <c r="Q17" s="33"/>
      <c r="R17" s="33"/>
      <c r="S17" s="33"/>
      <c r="T17" s="33"/>
      <c r="U17" s="33"/>
      <c r="V17" s="23"/>
      <c r="W17" s="23"/>
    </row>
    <row r="18" spans="1:23" s="7" customFormat="1" ht="17.100000000000001" customHeight="1">
      <c r="A18" s="23"/>
      <c r="B18" s="23"/>
      <c r="C18" s="23"/>
      <c r="D18" s="23"/>
      <c r="E18" s="23"/>
      <c r="F18" s="23"/>
      <c r="G18" s="23"/>
      <c r="H18" s="23"/>
      <c r="I18" s="23"/>
      <c r="J18" s="23"/>
      <c r="K18" s="23"/>
      <c r="L18" s="3" t="str">
        <f>B17</f>
        <v>PLAYAS SANTA PONSA TC</v>
      </c>
      <c r="M18" s="14" t="s">
        <v>6</v>
      </c>
      <c r="N18" s="3" t="str">
        <f>B15</f>
        <v>CT LLORET</v>
      </c>
      <c r="O18" s="109"/>
      <c r="P18" s="109"/>
      <c r="Q18" s="33"/>
      <c r="R18" s="33"/>
      <c r="S18" s="33"/>
      <c r="T18" s="33"/>
      <c r="U18" s="33"/>
      <c r="V18" s="23"/>
      <c r="W18" s="23"/>
    </row>
    <row r="19" spans="1:23" s="23" customFormat="1" ht="17.100000000000001" customHeight="1">
      <c r="A19" s="69"/>
      <c r="B19" s="70" t="s">
        <v>11</v>
      </c>
      <c r="C19" s="70"/>
      <c r="D19" s="70"/>
      <c r="E19" s="71"/>
      <c r="F19" s="71"/>
      <c r="G19" s="71"/>
      <c r="H19" s="71"/>
      <c r="I19" s="71"/>
      <c r="J19" s="71"/>
      <c r="L19" s="72"/>
      <c r="M19" s="72"/>
      <c r="N19" s="72"/>
      <c r="O19" s="73"/>
      <c r="P19" s="73"/>
      <c r="Q19" s="74"/>
      <c r="R19" s="72"/>
      <c r="S19" s="72"/>
      <c r="T19" s="75"/>
      <c r="U19" s="73"/>
      <c r="V19" s="73"/>
    </row>
    <row r="20" spans="1:23" s="7" customFormat="1" ht="17.100000000000001" customHeight="1">
      <c r="A20" s="23"/>
      <c r="B20" s="23"/>
      <c r="C20" s="23"/>
      <c r="D20" s="23"/>
      <c r="E20" s="23"/>
      <c r="F20" s="23"/>
      <c r="G20" s="23"/>
      <c r="H20" s="23"/>
      <c r="I20" s="23"/>
      <c r="J20" s="23"/>
      <c r="K20" s="23"/>
      <c r="L20" s="72"/>
      <c r="M20" s="72"/>
      <c r="N20" s="72"/>
      <c r="O20" s="73"/>
      <c r="P20" s="73"/>
      <c r="Q20" s="74"/>
      <c r="R20" s="74"/>
      <c r="S20" s="74"/>
      <c r="T20" s="74"/>
      <c r="U20" s="74"/>
      <c r="V20" s="74"/>
      <c r="W20" s="23"/>
    </row>
    <row r="21" spans="1:23" ht="17.100000000000001" customHeight="1">
      <c r="A21" s="23"/>
      <c r="B21" s="180" t="s">
        <v>100</v>
      </c>
      <c r="C21" s="23"/>
      <c r="D21" s="23"/>
      <c r="E21" s="23"/>
      <c r="F21" s="23"/>
      <c r="G21" s="23"/>
      <c r="H21" s="23"/>
      <c r="I21" s="23"/>
      <c r="J21" s="23"/>
      <c r="K21" s="23"/>
      <c r="L21" s="23"/>
      <c r="M21" s="23"/>
      <c r="N21" s="23"/>
      <c r="O21" s="23"/>
      <c r="P21" s="23"/>
      <c r="Q21" s="23"/>
      <c r="R21" s="23"/>
      <c r="S21" s="23"/>
      <c r="T21" s="23"/>
      <c r="U21" s="23"/>
      <c r="V21" s="23"/>
      <c r="W21" s="9"/>
    </row>
    <row r="22" spans="1:23">
      <c r="A22" s="9"/>
      <c r="B22" s="180" t="s">
        <v>101</v>
      </c>
      <c r="C22" s="9"/>
      <c r="D22" s="9"/>
      <c r="E22" s="9"/>
      <c r="F22" s="9"/>
      <c r="G22" s="9"/>
      <c r="H22" s="9"/>
      <c r="I22" s="9"/>
      <c r="J22" s="9"/>
      <c r="K22" s="23"/>
      <c r="L22" s="23"/>
      <c r="M22" s="23"/>
      <c r="N22" s="23"/>
      <c r="O22" s="23"/>
      <c r="P22" s="23"/>
      <c r="Q22" s="23"/>
      <c r="R22" s="23"/>
      <c r="S22" s="23"/>
      <c r="T22" s="23"/>
      <c r="U22" s="23"/>
      <c r="V22" s="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SUB10M</vt:lpstr>
      <vt:lpstr>ALEM</vt:lpstr>
      <vt:lpstr>INFM-v</vt:lpstr>
      <vt:lpstr>CADM</vt:lpstr>
      <vt:lpstr>JUNM</vt:lpstr>
      <vt:lpstr>SORTEOS</vt:lpstr>
      <vt:lpstr>SUB10F</vt:lpstr>
      <vt:lpstr>ALEF</vt:lpstr>
      <vt:lpstr>INFF</vt:lpstr>
      <vt:lpstr>JUNF</vt:lpstr>
      <vt:lpstr>CADF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Aurelia</dc:creator>
  <cp:lastModifiedBy>Melanie</cp:lastModifiedBy>
  <cp:lastPrinted>2019-01-09T12:16:37Z</cp:lastPrinted>
  <dcterms:created xsi:type="dcterms:W3CDTF">2016-11-15T09:47:28Z</dcterms:created>
  <dcterms:modified xsi:type="dcterms:W3CDTF">2024-04-17T08:55:15Z</dcterms:modified>
</cp:coreProperties>
</file>