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Z:\Melanie\TENIS 2024\CAMPEONATOS INSULARES\MALLORCA\EQUIPOS JUVENILES\MALLORCA POR EQUIPOS JUVENILES\ACTUALIZACIONES\"/>
    </mc:Choice>
  </mc:AlternateContent>
  <xr:revisionPtr revIDLastSave="0" documentId="8_{42D7CACC-23E6-404F-8110-ADB6CE224A0D}" xr6:coauthVersionLast="47" xr6:coauthVersionMax="47" xr10:uidLastSave="{00000000-0000-0000-0000-000000000000}"/>
  <bookViews>
    <workbookView xWindow="-120" yWindow="-120" windowWidth="29040" windowHeight="15840" tabRatio="771" xr2:uid="{00000000-000D-0000-FFFF-FFFF00000000}"/>
  </bookViews>
  <sheets>
    <sheet name="SUB10M-v" sheetId="12" r:id="rId1"/>
    <sheet name="SUB10F-v" sheetId="28" r:id="rId2"/>
    <sheet name="ALEM-v" sheetId="16" r:id="rId3"/>
    <sheet name="ALEF-v" sheetId="30" r:id="rId4"/>
    <sheet name="INFM-v" sheetId="31" r:id="rId5"/>
    <sheet name="INFF-v" sheetId="32" r:id="rId6"/>
    <sheet name="CADM-x" sheetId="33" r:id="rId7"/>
    <sheet name="CADF" sheetId="34" r:id="rId8"/>
    <sheet name="JUNM" sheetId="37" r:id="rId9"/>
    <sheet name="JUNF" sheetId="38"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30" l="1"/>
  <c r="E14" i="38"/>
  <c r="E18" i="38"/>
  <c r="E17" i="38"/>
  <c r="F22" i="37"/>
  <c r="F23" i="37"/>
  <c r="H24" i="31"/>
  <c r="F23" i="31"/>
  <c r="F16" i="33"/>
  <c r="I24" i="33"/>
  <c r="H24" i="33"/>
  <c r="F24" i="33"/>
  <c r="E24" i="33"/>
  <c r="I23" i="33"/>
  <c r="H23" i="33"/>
  <c r="F23" i="33"/>
  <c r="G23" i="33" s="1"/>
  <c r="E23" i="33"/>
  <c r="F22" i="33"/>
  <c r="F22" i="31"/>
  <c r="F24" i="31"/>
  <c r="G24" i="31" s="1"/>
  <c r="E24" i="12"/>
  <c r="D22" i="12"/>
  <c r="I21" i="16"/>
  <c r="H21" i="16"/>
  <c r="F21" i="16"/>
  <c r="E21" i="16"/>
  <c r="I24" i="16"/>
  <c r="H24" i="16"/>
  <c r="G24" i="16"/>
  <c r="F24" i="16"/>
  <c r="E24" i="16"/>
  <c r="I23" i="16"/>
  <c r="H23" i="16"/>
  <c r="G23" i="16"/>
  <c r="E23" i="16"/>
  <c r="F23" i="16"/>
  <c r="E24" i="31"/>
  <c r="E23" i="31"/>
  <c r="F21" i="31"/>
  <c r="I24" i="34"/>
  <c r="H24" i="34"/>
  <c r="I23" i="34"/>
  <c r="H23" i="34"/>
  <c r="F21" i="34"/>
  <c r="F24" i="34"/>
  <c r="G24" i="34" s="1"/>
  <c r="E24" i="34"/>
  <c r="E23" i="34"/>
  <c r="G23" i="34" s="1"/>
  <c r="F23" i="34"/>
  <c r="E17" i="28"/>
  <c r="I24" i="31"/>
  <c r="E16" i="28"/>
  <c r="E15" i="28"/>
  <c r="E14" i="28"/>
  <c r="H14" i="28"/>
  <c r="G14" i="28"/>
  <c r="D15" i="28"/>
  <c r="D14" i="28"/>
  <c r="D16" i="28"/>
  <c r="H17" i="28"/>
  <c r="G17" i="28"/>
  <c r="H16" i="28"/>
  <c r="G16" i="28"/>
  <c r="H15" i="28"/>
  <c r="G15" i="28"/>
  <c r="G24" i="33" l="1"/>
  <c r="G23" i="31"/>
  <c r="F14" i="28"/>
  <c r="F15" i="28"/>
  <c r="F16" i="28"/>
  <c r="Q14" i="38" l="1"/>
  <c r="M24" i="38"/>
  <c r="K24" i="38"/>
  <c r="M23" i="38"/>
  <c r="K23" i="38"/>
  <c r="M22" i="38"/>
  <c r="K22" i="38"/>
  <c r="S20" i="38"/>
  <c r="Q20" i="38"/>
  <c r="M20" i="38"/>
  <c r="K20" i="38"/>
  <c r="S19" i="38"/>
  <c r="Q19" i="38"/>
  <c r="M19" i="38"/>
  <c r="K19" i="38"/>
  <c r="S18" i="38"/>
  <c r="Q18" i="38"/>
  <c r="M18" i="38"/>
  <c r="K18" i="38"/>
  <c r="H18" i="38"/>
  <c r="G18" i="38"/>
  <c r="D18" i="38"/>
  <c r="H17" i="38"/>
  <c r="G17" i="38"/>
  <c r="F17" i="38"/>
  <c r="D17" i="38"/>
  <c r="S16" i="38"/>
  <c r="Q16" i="38"/>
  <c r="M16" i="38"/>
  <c r="K16" i="38"/>
  <c r="H16" i="38"/>
  <c r="G16" i="38"/>
  <c r="F16" i="38"/>
  <c r="E16" i="38"/>
  <c r="D16" i="38"/>
  <c r="S15" i="38"/>
  <c r="Q15" i="38"/>
  <c r="M15" i="38"/>
  <c r="K15" i="38"/>
  <c r="H15" i="38"/>
  <c r="G15" i="38"/>
  <c r="F15" i="38"/>
  <c r="E15" i="38"/>
  <c r="D15" i="38"/>
  <c r="S14" i="38"/>
  <c r="M14" i="38"/>
  <c r="K14" i="38"/>
  <c r="H14" i="38"/>
  <c r="G14" i="38"/>
  <c r="F14" i="38"/>
  <c r="D14" i="38"/>
  <c r="N25" i="37"/>
  <c r="N24" i="37"/>
  <c r="L24" i="37"/>
  <c r="I23" i="37"/>
  <c r="H23" i="37"/>
  <c r="G23" i="37"/>
  <c r="E23" i="37"/>
  <c r="R22" i="37"/>
  <c r="N22" i="37"/>
  <c r="L22" i="37"/>
  <c r="I22" i="37"/>
  <c r="H22" i="37"/>
  <c r="G22" i="37"/>
  <c r="E22" i="37"/>
  <c r="T21" i="37"/>
  <c r="R21" i="37"/>
  <c r="L21" i="37"/>
  <c r="I21" i="37"/>
  <c r="H21" i="37"/>
  <c r="G21" i="37"/>
  <c r="F21" i="37"/>
  <c r="E21" i="37"/>
  <c r="N18" i="37"/>
  <c r="N17" i="37"/>
  <c r="L17" i="37"/>
  <c r="I17" i="37"/>
  <c r="J17" i="37" s="1"/>
  <c r="H17" i="37"/>
  <c r="G17" i="37"/>
  <c r="F17" i="37"/>
  <c r="E17" i="37"/>
  <c r="I16" i="37"/>
  <c r="H16" i="37"/>
  <c r="J16" i="37" s="1"/>
  <c r="G16" i="37"/>
  <c r="F16" i="37"/>
  <c r="E16" i="37"/>
  <c r="R15" i="37"/>
  <c r="N15" i="37"/>
  <c r="L15" i="37"/>
  <c r="I15" i="37"/>
  <c r="H15" i="37"/>
  <c r="G15" i="37"/>
  <c r="F15" i="37"/>
  <c r="E15" i="37"/>
  <c r="T14" i="37"/>
  <c r="R14" i="37"/>
  <c r="L14" i="37"/>
  <c r="I14" i="37"/>
  <c r="H14" i="37"/>
  <c r="G14" i="37"/>
  <c r="F14" i="37"/>
  <c r="E14" i="37"/>
  <c r="N25" i="34"/>
  <c r="L25" i="34"/>
  <c r="N24" i="34"/>
  <c r="L24" i="34"/>
  <c r="T22" i="34"/>
  <c r="R22" i="34"/>
  <c r="N22" i="34"/>
  <c r="L22" i="34"/>
  <c r="I22" i="34"/>
  <c r="H22" i="34"/>
  <c r="G22" i="34"/>
  <c r="F22" i="34"/>
  <c r="E22" i="34"/>
  <c r="T21" i="34"/>
  <c r="R21" i="34"/>
  <c r="N21" i="34"/>
  <c r="L21" i="34"/>
  <c r="I21" i="34"/>
  <c r="H21" i="34"/>
  <c r="G21" i="34"/>
  <c r="E21" i="34"/>
  <c r="N18" i="34"/>
  <c r="N17" i="34"/>
  <c r="L17" i="34"/>
  <c r="I17" i="34"/>
  <c r="H17" i="34"/>
  <c r="J17" i="34" s="1"/>
  <c r="G17" i="34"/>
  <c r="F17" i="34"/>
  <c r="E17" i="34"/>
  <c r="I16" i="34"/>
  <c r="H16" i="34"/>
  <c r="G16" i="34"/>
  <c r="F16" i="34"/>
  <c r="E16" i="34"/>
  <c r="R15" i="34"/>
  <c r="N15" i="34"/>
  <c r="L15" i="34"/>
  <c r="I15" i="34"/>
  <c r="H15" i="34"/>
  <c r="G15" i="34"/>
  <c r="F15" i="34"/>
  <c r="E15" i="34"/>
  <c r="T14" i="34"/>
  <c r="R14" i="34"/>
  <c r="L14" i="34"/>
  <c r="I14" i="34"/>
  <c r="H14" i="34"/>
  <c r="G14" i="34"/>
  <c r="F14" i="34"/>
  <c r="E14" i="34"/>
  <c r="N25" i="33"/>
  <c r="L25" i="33"/>
  <c r="N24" i="33"/>
  <c r="L24" i="33"/>
  <c r="T22" i="33"/>
  <c r="R22" i="33"/>
  <c r="N22" i="33"/>
  <c r="L22" i="33"/>
  <c r="I22" i="33"/>
  <c r="H22" i="33"/>
  <c r="G22" i="33"/>
  <c r="E22" i="33"/>
  <c r="T21" i="33"/>
  <c r="R21" i="33"/>
  <c r="N21" i="33"/>
  <c r="L21" i="33"/>
  <c r="I21" i="33"/>
  <c r="H21" i="33"/>
  <c r="G21" i="33"/>
  <c r="F21" i="33"/>
  <c r="E21" i="33"/>
  <c r="N18" i="33"/>
  <c r="N17" i="33"/>
  <c r="L17" i="33"/>
  <c r="J17" i="33"/>
  <c r="I17" i="33"/>
  <c r="H17" i="33"/>
  <c r="G17" i="33"/>
  <c r="F17" i="33"/>
  <c r="E17" i="33"/>
  <c r="I16" i="33"/>
  <c r="H16" i="33"/>
  <c r="G16" i="33"/>
  <c r="E16" i="33"/>
  <c r="R15" i="33"/>
  <c r="N15" i="33"/>
  <c r="L15" i="33"/>
  <c r="I15" i="33"/>
  <c r="H15" i="33"/>
  <c r="G15" i="33"/>
  <c r="F15" i="33"/>
  <c r="E15" i="33"/>
  <c r="T14" i="33"/>
  <c r="R14" i="33"/>
  <c r="L14" i="33"/>
  <c r="I14" i="33"/>
  <c r="H14" i="33"/>
  <c r="G14" i="33"/>
  <c r="F14" i="33"/>
  <c r="E14" i="33"/>
  <c r="R22" i="32"/>
  <c r="L24" i="32"/>
  <c r="N22" i="32"/>
  <c r="N25" i="32"/>
  <c r="N24" i="32"/>
  <c r="I23" i="32"/>
  <c r="H23" i="32"/>
  <c r="G23" i="32"/>
  <c r="F23" i="32"/>
  <c r="E23" i="32"/>
  <c r="L22" i="32"/>
  <c r="I22" i="32"/>
  <c r="H22" i="32"/>
  <c r="G22" i="32"/>
  <c r="F22" i="32"/>
  <c r="E22" i="32"/>
  <c r="T21" i="32"/>
  <c r="R21" i="32"/>
  <c r="L21" i="32"/>
  <c r="I21" i="32"/>
  <c r="H21" i="32"/>
  <c r="G21" i="32"/>
  <c r="F21" i="32"/>
  <c r="E21" i="32"/>
  <c r="N18" i="32"/>
  <c r="N17" i="32"/>
  <c r="L17" i="32"/>
  <c r="I17" i="32"/>
  <c r="J17" i="32" s="1"/>
  <c r="H17" i="32"/>
  <c r="G17" i="32"/>
  <c r="F17" i="32"/>
  <c r="E17" i="32"/>
  <c r="I16" i="32"/>
  <c r="H16" i="32"/>
  <c r="G16" i="32"/>
  <c r="F16" i="32"/>
  <c r="E16" i="32"/>
  <c r="R15" i="32"/>
  <c r="N15" i="32"/>
  <c r="L15" i="32"/>
  <c r="I15" i="32"/>
  <c r="H15" i="32"/>
  <c r="G15" i="32"/>
  <c r="F15" i="32"/>
  <c r="E15" i="32"/>
  <c r="T14" i="32"/>
  <c r="R14" i="32"/>
  <c r="L14" i="32"/>
  <c r="I14" i="32"/>
  <c r="H14" i="32"/>
  <c r="J14" i="32" s="1"/>
  <c r="G14" i="32"/>
  <c r="F14" i="32"/>
  <c r="E14" i="32"/>
  <c r="N25" i="31"/>
  <c r="L25" i="31"/>
  <c r="N24" i="31"/>
  <c r="L24" i="31"/>
  <c r="I23" i="31"/>
  <c r="H23" i="31"/>
  <c r="J23" i="31" s="1"/>
  <c r="T22" i="31"/>
  <c r="R22" i="31"/>
  <c r="N22" i="31"/>
  <c r="L22" i="31"/>
  <c r="I22" i="31"/>
  <c r="H22" i="31"/>
  <c r="E22" i="31"/>
  <c r="T21" i="31"/>
  <c r="R21" i="31"/>
  <c r="N21" i="31"/>
  <c r="L21" i="31"/>
  <c r="I21" i="31"/>
  <c r="H21" i="31"/>
  <c r="E21" i="31"/>
  <c r="G21" i="31" s="1"/>
  <c r="N18" i="31"/>
  <c r="N17" i="31"/>
  <c r="L17" i="31"/>
  <c r="I17" i="31"/>
  <c r="H17" i="31"/>
  <c r="J17" i="31" s="1"/>
  <c r="G17" i="31"/>
  <c r="F17" i="31"/>
  <c r="E17" i="31"/>
  <c r="I16" i="31"/>
  <c r="H16" i="31"/>
  <c r="G16" i="31"/>
  <c r="F16" i="31"/>
  <c r="E16" i="31"/>
  <c r="R15" i="31"/>
  <c r="N15" i="31"/>
  <c r="L15" i="31"/>
  <c r="I15" i="31"/>
  <c r="H15" i="31"/>
  <c r="G15" i="31"/>
  <c r="F15" i="31"/>
  <c r="E15" i="31"/>
  <c r="T14" i="31"/>
  <c r="R14" i="31"/>
  <c r="L14" i="31"/>
  <c r="I14" i="31"/>
  <c r="H14" i="31"/>
  <c r="G14" i="31"/>
  <c r="F14" i="31"/>
  <c r="E14" i="31"/>
  <c r="R22" i="16"/>
  <c r="T22" i="16"/>
  <c r="M18" i="30"/>
  <c r="K18" i="30"/>
  <c r="M17" i="30"/>
  <c r="K17" i="30"/>
  <c r="H17" i="30"/>
  <c r="G17" i="30"/>
  <c r="F17" i="30"/>
  <c r="E17" i="30"/>
  <c r="D17" i="30"/>
  <c r="H16" i="30"/>
  <c r="G16" i="30"/>
  <c r="F16" i="30"/>
  <c r="D16" i="30"/>
  <c r="S15" i="30"/>
  <c r="Q15" i="30"/>
  <c r="M15" i="30"/>
  <c r="K15" i="30"/>
  <c r="H15" i="30"/>
  <c r="G15" i="30"/>
  <c r="F15" i="30"/>
  <c r="E15" i="30"/>
  <c r="D15" i="30"/>
  <c r="S14" i="30"/>
  <c r="Q14" i="30"/>
  <c r="M14" i="30"/>
  <c r="K14" i="30"/>
  <c r="H14" i="30"/>
  <c r="G14" i="30"/>
  <c r="F14" i="30"/>
  <c r="E14" i="30"/>
  <c r="D14" i="30"/>
  <c r="L25" i="16"/>
  <c r="L24" i="16"/>
  <c r="N22" i="16"/>
  <c r="N21" i="16"/>
  <c r="M18" i="28"/>
  <c r="K18" i="28"/>
  <c r="M17" i="28"/>
  <c r="K17" i="28"/>
  <c r="D17" i="28"/>
  <c r="F17" i="28" s="1"/>
  <c r="I16" i="28"/>
  <c r="T15" i="28"/>
  <c r="R15" i="28"/>
  <c r="M15" i="28"/>
  <c r="K15" i="28"/>
  <c r="T14" i="28"/>
  <c r="R14" i="28"/>
  <c r="M14" i="28"/>
  <c r="K14" i="28"/>
  <c r="I17" i="38" l="1"/>
  <c r="J15" i="33"/>
  <c r="J14" i="33"/>
  <c r="J23" i="16"/>
  <c r="I16" i="38"/>
  <c r="J23" i="33"/>
  <c r="J22" i="33"/>
  <c r="G22" i="31"/>
  <c r="J21" i="37"/>
  <c r="J15" i="37"/>
  <c r="J14" i="37"/>
  <c r="J21" i="33"/>
  <c r="J14" i="31"/>
  <c r="J21" i="31"/>
  <c r="J15" i="34"/>
  <c r="J21" i="34"/>
  <c r="J22" i="37"/>
  <c r="J23" i="37"/>
  <c r="J23" i="34"/>
  <c r="F18" i="38"/>
  <c r="I15" i="38"/>
  <c r="J16" i="33"/>
  <c r="J24" i="34"/>
  <c r="I16" i="30"/>
  <c r="J24" i="33"/>
  <c r="J24" i="31"/>
  <c r="J22" i="31"/>
  <c r="J15" i="31"/>
  <c r="J16" i="31"/>
  <c r="I14" i="38"/>
  <c r="I18" i="38"/>
  <c r="J22" i="34"/>
  <c r="J14" i="34"/>
  <c r="J16" i="34"/>
  <c r="J15" i="32"/>
  <c r="J21" i="32"/>
  <c r="J22" i="32"/>
  <c r="J16" i="32"/>
  <c r="J23" i="32"/>
  <c r="I17" i="30"/>
  <c r="I14" i="30"/>
  <c r="I15" i="30"/>
  <c r="I17" i="28"/>
  <c r="I14" i="28"/>
  <c r="I15" i="28"/>
  <c r="Q15" i="12"/>
  <c r="S15" i="12"/>
  <c r="K18" i="12"/>
  <c r="K17" i="12"/>
  <c r="M15" i="12"/>
  <c r="H24" i="12"/>
  <c r="G24" i="12"/>
  <c r="F24" i="12"/>
  <c r="D24" i="12"/>
  <c r="H23" i="12"/>
  <c r="G23" i="12"/>
  <c r="F23" i="12"/>
  <c r="E23" i="12"/>
  <c r="D23" i="12"/>
  <c r="H22" i="12"/>
  <c r="G22" i="12"/>
  <c r="F22" i="12"/>
  <c r="E22" i="12"/>
  <c r="H21" i="12"/>
  <c r="G21" i="12"/>
  <c r="F21" i="12"/>
  <c r="E21" i="12"/>
  <c r="D21" i="12"/>
  <c r="H17" i="12"/>
  <c r="G17" i="12"/>
  <c r="F17" i="12"/>
  <c r="E17" i="12"/>
  <c r="D17" i="12"/>
  <c r="H16" i="12"/>
  <c r="G16" i="12"/>
  <c r="F16" i="12"/>
  <c r="E16" i="12"/>
  <c r="D16" i="12"/>
  <c r="H15" i="12"/>
  <c r="G15" i="12"/>
  <c r="F15" i="12"/>
  <c r="E15" i="12"/>
  <c r="D15" i="12"/>
  <c r="H14" i="12"/>
  <c r="G14" i="12"/>
  <c r="F14" i="12"/>
  <c r="E14" i="12"/>
  <c r="D14" i="12"/>
  <c r="I24" i="12" l="1"/>
  <c r="I14" i="12"/>
  <c r="I23" i="12"/>
  <c r="I22" i="12"/>
  <c r="I21" i="12"/>
  <c r="I15" i="12"/>
  <c r="I16" i="12"/>
  <c r="I17" i="12"/>
  <c r="M14" i="12"/>
  <c r="K14" i="12"/>
  <c r="N25" i="16" l="1"/>
  <c r="N24" i="16"/>
  <c r="L22" i="16"/>
  <c r="I22" i="16"/>
  <c r="H22" i="16"/>
  <c r="G22" i="16"/>
  <c r="F22" i="16"/>
  <c r="E22" i="16"/>
  <c r="T21" i="16"/>
  <c r="R21" i="16"/>
  <c r="L21" i="16"/>
  <c r="J22" i="16" l="1"/>
  <c r="J24" i="16"/>
  <c r="G21" i="16"/>
  <c r="N18" i="16"/>
  <c r="N17" i="16"/>
  <c r="L17" i="16"/>
  <c r="I17" i="16"/>
  <c r="H17" i="16"/>
  <c r="G17" i="16"/>
  <c r="F17" i="16"/>
  <c r="E17" i="16"/>
  <c r="I16" i="16"/>
  <c r="H16" i="16"/>
  <c r="G16" i="16"/>
  <c r="F16" i="16"/>
  <c r="E16" i="16"/>
  <c r="R15" i="16"/>
  <c r="N15" i="16"/>
  <c r="L15" i="16"/>
  <c r="I15" i="16"/>
  <c r="H15" i="16"/>
  <c r="G15" i="16"/>
  <c r="F15" i="16"/>
  <c r="E15" i="16"/>
  <c r="T14" i="16"/>
  <c r="R14" i="16"/>
  <c r="L14" i="16"/>
  <c r="I14" i="16"/>
  <c r="H14" i="16"/>
  <c r="G14" i="16"/>
  <c r="F14" i="16"/>
  <c r="E14" i="16"/>
  <c r="J17" i="16" l="1"/>
  <c r="J15" i="16"/>
  <c r="J21" i="16"/>
  <c r="J14" i="16"/>
  <c r="J16" i="16"/>
  <c r="M25" i="12" l="1"/>
  <c r="K25" i="12"/>
  <c r="M24" i="12"/>
  <c r="K24" i="12"/>
  <c r="S22" i="12"/>
  <c r="Q22" i="12"/>
  <c r="M22" i="12"/>
  <c r="K22" i="12"/>
  <c r="S21" i="12"/>
  <c r="Q21" i="12"/>
  <c r="M21" i="12"/>
  <c r="K21" i="12"/>
  <c r="M18" i="12"/>
  <c r="M17" i="12"/>
  <c r="K15" i="12"/>
  <c r="S14" i="12"/>
  <c r="Q14"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author>
    <author>Melanie</author>
  </authors>
  <commentList>
    <comment ref="B15" authorId="0" shapeId="0" xr:uid="{C7D1E9AB-FA24-4176-9941-C276D210CB76}">
      <text>
        <r>
          <rPr>
            <b/>
            <sz val="9"/>
            <color indexed="81"/>
            <rFont val="Tahoma"/>
            <family val="2"/>
          </rPr>
          <t>Coeficiente sets ganados/perdidos entre los equipos empatados por el 2º puesto= 7/6</t>
        </r>
      </text>
    </comment>
    <comment ref="B16" authorId="0" shapeId="0" xr:uid="{6993D009-5D48-4FBF-BF39-4F961FF3D0E0}">
      <text>
        <r>
          <rPr>
            <b/>
            <sz val="9"/>
            <color indexed="81"/>
            <rFont val="Tahoma"/>
            <family val="2"/>
          </rPr>
          <t>Coeficiente sets ganados/perdidos=6/7</t>
        </r>
      </text>
    </comment>
    <comment ref="B17" authorId="0" shapeId="0" xr:uid="{E60AB2B1-1764-4B07-AC34-4A1E21E35289}">
      <text>
        <r>
          <rPr>
            <b/>
            <sz val="9"/>
            <color indexed="81"/>
            <rFont val="Tahoma"/>
            <family val="2"/>
          </rPr>
          <t xml:space="preserve">Coeficiente sets ganados/perdidos=7/7
</t>
        </r>
      </text>
    </comment>
    <comment ref="B21" authorId="0" shapeId="0" xr:uid="{451B3595-48FB-4912-8335-11C02D457496}">
      <text>
        <r>
          <rPr>
            <b/>
            <sz val="9"/>
            <color indexed="81"/>
            <rFont val="Tahoma"/>
            <family val="2"/>
          </rPr>
          <t>Coeficiente partidos ganados/perdidos=4/3</t>
        </r>
      </text>
    </comment>
    <comment ref="B22" authorId="0" shapeId="0" xr:uid="{48E1C60A-1689-40BB-AB1E-EB42ACC12BF3}">
      <text>
        <r>
          <rPr>
            <b/>
            <sz val="9"/>
            <color indexed="81"/>
            <rFont val="Tahoma"/>
            <family val="2"/>
          </rPr>
          <t>Coeficiente partidos ganados/perdidos=3/3</t>
        </r>
      </text>
    </comment>
    <comment ref="B23" authorId="0" shapeId="0" xr:uid="{2BAA9E51-2EB6-4CC8-ADB3-99A9E88C0046}">
      <text>
        <r>
          <rPr>
            <b/>
            <sz val="9"/>
            <color indexed="81"/>
            <rFont val="Tahoma"/>
            <family val="2"/>
          </rPr>
          <t>Coeficiente partidos ganados/perdidos= 2/4</t>
        </r>
      </text>
    </comment>
    <comment ref="B30" authorId="1" shapeId="0" xr:uid="{EF92F774-1098-4E32-BC0A-CC54D25BCEE9}">
      <text>
        <r>
          <rPr>
            <b/>
            <sz val="9"/>
            <color indexed="81"/>
            <rFont val="Tahoma"/>
            <family val="2"/>
          </rPr>
          <t>Aplazado por lluvia al 16/03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Alex</author>
    <author>tc={A7B416A4-5B4D-4DB0-A7BF-BA35B362A484}</author>
  </authors>
  <commentList>
    <comment ref="L22" authorId="0" shapeId="0" xr:uid="{C5AF5EC1-45B7-440E-85C4-904384FFEEE1}">
      <text>
        <r>
          <rPr>
            <b/>
            <sz val="9"/>
            <color indexed="81"/>
            <rFont val="Tahoma"/>
            <family val="2"/>
          </rPr>
          <t>Aplazado al 3/02</t>
        </r>
      </text>
    </comment>
    <comment ref="B23" authorId="1" shapeId="0" xr:uid="{A7B416A4-5B4D-4DB0-A7BF-BA35B362A484}">
      <text>
        <t>[Comentario encadenado]
Su versión de Excel le permite leer este comentario encadenado; sin embargo, las ediciones que se apliquen se quitarán si el archivo se abre en una versión más reciente de Excel. Más información: https://go.microsoft.com/fwlink/?linkid=870924
Comentario:
    El criterio para desempatar ha sido la diferencia entre partidos ganados y perdidos entre los equipos empatados a 2 eliminatorias ganadas.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Alex</author>
  </authors>
  <commentList>
    <comment ref="K17" authorId="0" shapeId="0" xr:uid="{E941576B-B939-48A5-86DD-E2EBF8E6337D}">
      <text>
        <r>
          <rPr>
            <b/>
            <sz val="9"/>
            <color indexed="81"/>
            <rFont val="Tahoma"/>
            <family val="2"/>
          </rPr>
          <t>Aplazado al 16 de marzo de mútuo acuerdo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Alex</author>
  </authors>
  <commentList>
    <comment ref="L21" authorId="0" shapeId="0" xr:uid="{2C01DE42-AAC3-4F3D-962B-3463370E7CF3}">
      <text>
        <r>
          <rPr>
            <b/>
            <sz val="9"/>
            <color indexed="81"/>
            <rFont val="Tahoma"/>
            <family val="2"/>
          </rPr>
          <t>Aplazado al 3/02</t>
        </r>
        <r>
          <rPr>
            <sz val="9"/>
            <color indexed="81"/>
            <rFont val="Tahoma"/>
            <family val="2"/>
          </rPr>
          <t xml:space="preserve">
</t>
        </r>
      </text>
    </comment>
    <comment ref="B22" authorId="0" shapeId="0" xr:uid="{FE8B5460-15D9-4866-83C5-3B54D747A574}">
      <text>
        <r>
          <rPr>
            <b/>
            <sz val="8"/>
            <color indexed="81"/>
            <rFont val="Tahoma"/>
            <family val="2"/>
          </rPr>
          <t>El desempate por el 2º puesto se ha hecho por confrontación directa entre los equipos empatados</t>
        </r>
      </text>
    </comment>
    <comment ref="L24" authorId="0" shapeId="0" xr:uid="{6EFEC6FD-2145-4267-85F6-114797C4CBAE}">
      <text>
        <r>
          <rPr>
            <b/>
            <sz val="9"/>
            <color indexed="81"/>
            <rFont val="Tahoma"/>
            <family val="2"/>
          </rPr>
          <t>Aplazado al 24-25 feb</t>
        </r>
      </text>
    </comment>
    <comment ref="L25" authorId="0" shapeId="0" xr:uid="{DCEA4AF2-2D45-45B5-8CED-4837E7B42C10}">
      <text>
        <r>
          <rPr>
            <b/>
            <sz val="9"/>
            <color indexed="81"/>
            <rFont val="Tahoma"/>
            <family val="2"/>
          </rPr>
          <t>Disputado el 29/02</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Melanie</author>
  </authors>
  <commentList>
    <comment ref="R14" authorId="0" shapeId="0" xr:uid="{38E82F45-09CD-4FDB-BED2-9294A34A38ED}">
      <text>
        <r>
          <rPr>
            <b/>
            <sz val="9"/>
            <color indexed="81"/>
            <rFont val="Tahoma"/>
            <family val="2"/>
          </rPr>
          <t>Aplazado al 29/02 por lluvia.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Melanie</author>
    <author>Alex</author>
  </authors>
  <commentList>
    <comment ref="R14" authorId="0" shapeId="0" xr:uid="{6CDECB24-E2BA-4CEB-AD5B-553239D88BC2}">
      <text>
        <r>
          <rPr>
            <b/>
            <sz val="9"/>
            <color indexed="81"/>
            <rFont val="Tahoma"/>
            <family val="2"/>
          </rPr>
          <t>Aplazado por lluvia</t>
        </r>
      </text>
    </comment>
    <comment ref="L17" authorId="1" shapeId="0" xr:uid="{CC7527F1-84A7-4E92-A82C-2DBAD544A0FE}">
      <text>
        <r>
          <rPr>
            <b/>
            <sz val="9"/>
            <color indexed="81"/>
            <rFont val="Tahoma"/>
            <family val="2"/>
          </rPr>
          <t>Aplazado por lluvia al 16/03</t>
        </r>
      </text>
    </comment>
    <comment ref="N25" authorId="1" shapeId="0" xr:uid="{26F2B500-F709-45C5-BC6D-21413F159B0E}">
      <text>
        <r>
          <rPr>
            <b/>
            <sz val="9"/>
            <color indexed="81"/>
            <rFont val="Tahoma"/>
            <family val="2"/>
          </rPr>
          <t>Aplazado de mutuo acuerdo por indisponibilidad del equipo visitante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Alex</author>
  </authors>
  <commentList>
    <comment ref="B16" authorId="0" shapeId="0" xr:uid="{54510BF6-2E9F-46C5-9F16-A55846438355}">
      <text>
        <r>
          <rPr>
            <b/>
            <sz val="9"/>
            <color indexed="81"/>
            <rFont val="Tahoma"/>
            <family val="2"/>
          </rPr>
          <t>Baja del equipo</t>
        </r>
      </text>
    </comment>
    <comment ref="B23" authorId="0" shapeId="0" xr:uid="{6DAF0811-5E39-4F4F-B685-07063EDCB0B5}">
      <text>
        <r>
          <rPr>
            <b/>
            <sz val="9"/>
            <color indexed="81"/>
            <rFont val="Tahoma"/>
            <family val="2"/>
          </rPr>
          <t>Baja del equipo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Alex</author>
  </authors>
  <commentList>
    <comment ref="L24" authorId="0" shapeId="0" xr:uid="{0C0FE6F9-0089-42C2-A89B-55F64DC1F61A}">
      <text>
        <r>
          <rPr>
            <b/>
            <sz val="9"/>
            <color indexed="81"/>
            <rFont val="Tahoma"/>
            <family val="2"/>
          </rPr>
          <t>Aplazado al 24/03 por mutuo acuerdo</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Alex</author>
    <author>Melanie</author>
  </authors>
  <commentList>
    <comment ref="K16" authorId="0" shapeId="0" xr:uid="{35165B55-036B-4D0C-BAAB-D71F5F922FC4}">
      <text>
        <r>
          <rPr>
            <b/>
            <sz val="9"/>
            <color indexed="81"/>
            <rFont val="Tahoma"/>
            <family val="2"/>
          </rPr>
          <t>Aplazado al 17-18 feb</t>
        </r>
      </text>
    </comment>
    <comment ref="K22" authorId="1" shapeId="0" xr:uid="{104B4884-3799-4634-BE9D-E1EAD97D96F3}">
      <text>
        <r>
          <rPr>
            <b/>
            <sz val="9"/>
            <color indexed="81"/>
            <rFont val="Tahoma"/>
            <family val="2"/>
          </rPr>
          <t>Aplazado al 16/03 por lluvia</t>
        </r>
      </text>
    </comment>
    <comment ref="K23" authorId="1" shapeId="0" xr:uid="{A97999BA-B716-47FB-93DC-9CE0B10E4C48}">
      <text>
        <r>
          <rPr>
            <b/>
            <sz val="9"/>
            <color indexed="81"/>
            <rFont val="Tahoma"/>
            <family val="2"/>
          </rPr>
          <t>Aplazado al 20/04 por lluvia</t>
        </r>
      </text>
    </comment>
  </commentList>
</comments>
</file>

<file path=xl/sharedStrings.xml><?xml version="1.0" encoding="utf-8"?>
<sst xmlns="http://schemas.openxmlformats.org/spreadsheetml/2006/main" count="538" uniqueCount="110">
  <si>
    <t>G</t>
  </si>
  <si>
    <t>P</t>
  </si>
  <si>
    <t>J</t>
  </si>
  <si>
    <t xml:space="preserve"> A/F </t>
  </si>
  <si>
    <t xml:space="preserve"> E/C</t>
  </si>
  <si>
    <t>DIF.</t>
  </si>
  <si>
    <t>VS</t>
  </si>
  <si>
    <t>GRUPO A</t>
  </si>
  <si>
    <t>GRUPO B</t>
  </si>
  <si>
    <t>CADETE MASCULINO</t>
  </si>
  <si>
    <t>OPEN MARRATXÍ</t>
  </si>
  <si>
    <t>GLOBAL TC</t>
  </si>
  <si>
    <t>CT LA SALLE</t>
  </si>
  <si>
    <t>DESCANSA</t>
  </si>
  <si>
    <t>FASE FINAL</t>
  </si>
  <si>
    <t>Los capitanes podrán formar su alineación INDEPENDIENTEMENTE DEL RÁNKING DE SUS JUGADORES. Por ello, es obligatorio que los capitanes se intercambien las alineaciones antes del inicio de los individuales, de forma que NO PUEDAN DECIDIR SU ALINEACIÓN TRAS VER LA DEL RIVAL. Antes del partido de dobles deberán proceder de igual forma.</t>
  </si>
  <si>
    <t>ROUND ROBIN</t>
  </si>
  <si>
    <t>SUB10 MASCULINO</t>
  </si>
  <si>
    <t>INFANTIL MASCULINO</t>
  </si>
  <si>
    <t>PLAYAS SANTA PONSA TC</t>
  </si>
  <si>
    <t>LIGA</t>
  </si>
  <si>
    <t>CADETE FEMENINO</t>
  </si>
  <si>
    <t>RKG EQUIPO</t>
  </si>
  <si>
    <t>CT PORTO CRISTO</t>
  </si>
  <si>
    <t>CS</t>
  </si>
  <si>
    <t>MATCH POINT TC</t>
  </si>
  <si>
    <t>El equipo que quede primero de grupo ganará el campeonato</t>
  </si>
  <si>
    <t>El primero de cada grupo pasa a la final</t>
  </si>
  <si>
    <t>RKG</t>
  </si>
  <si>
    <t>INFANTIL FEMENINO</t>
  </si>
  <si>
    <t>SANTA MARIA TC</t>
  </si>
  <si>
    <t>RAFA NADAL CLUB "A"</t>
  </si>
  <si>
    <t>SUB10 FEMENINO</t>
  </si>
  <si>
    <t>ALEVÍN MASCULINO</t>
  </si>
  <si>
    <t>SPORTING TC "A"</t>
  </si>
  <si>
    <t>NOMADS ES JORDI</t>
  </si>
  <si>
    <t>AD SAN CAYETANO</t>
  </si>
  <si>
    <t>MALLORCA TC TEULERA</t>
  </si>
  <si>
    <t>ALEVIN FEMENINO</t>
  </si>
  <si>
    <r>
      <t xml:space="preserve">En caso de no recibirla se dará por perdedor al equipo local. </t>
    </r>
    <r>
      <rPr>
        <b/>
        <sz val="10"/>
        <rFont val="DINPro-Bold"/>
        <family val="3"/>
      </rPr>
      <t>Los resultados se actualizarán tras cada jornada según estas normas.</t>
    </r>
  </si>
  <si>
    <r>
      <t xml:space="preserve">El equipo local deberá enviar el acta, rellenada por ordenador, a </t>
    </r>
    <r>
      <rPr>
        <sz val="10"/>
        <color rgb="FF0070C0"/>
        <rFont val="DINPro-Bold"/>
        <family val="3"/>
      </rPr>
      <t>melanie@ftib.es</t>
    </r>
    <r>
      <rPr>
        <sz val="10"/>
        <rFont val="DINPro-Bold"/>
        <family val="3"/>
      </rPr>
      <t xml:space="preserve">, como máximo, el martes siguiente a la fecha programada para la </t>
    </r>
  </si>
  <si>
    <r>
      <t xml:space="preserve">confrontación. Si no se ha disputado la confrontación, el equipo local deberá enviar un e-mail con la fecha alternativa o el motivo del W.O., </t>
    </r>
    <r>
      <rPr>
        <u/>
        <sz val="10"/>
        <rFont val="DINPro-Bold"/>
        <family val="3"/>
      </rPr>
      <t>con copia al capitán rival.</t>
    </r>
  </si>
  <si>
    <t>OPEN MARRATXI</t>
  </si>
  <si>
    <t>CAMPEONATO DE MALLORCA POR EQUIPOS JUVENILES 2024</t>
  </si>
  <si>
    <t xml:space="preserve">GLOBAL TC </t>
  </si>
  <si>
    <t>SPORTING TC "B"</t>
  </si>
  <si>
    <t>CT FELANITX "A"</t>
  </si>
  <si>
    <t>CT POLLENSA</t>
  </si>
  <si>
    <t>En semifinales el 1º de cada grupo jugará como local,</t>
  </si>
  <si>
    <t>J.1- 20/21 ENERO</t>
  </si>
  <si>
    <t>J.2- 3/4 FEBRERO</t>
  </si>
  <si>
    <t>J.3- 24/25 FEBRERO</t>
  </si>
  <si>
    <t>Los dos equipos que no se clasifican para el Campeonato de Baleares jugarán las finales de la Copa FTIB</t>
  </si>
  <si>
    <t>CT LA SALLE "A"</t>
  </si>
  <si>
    <t>SPORTING TC</t>
  </si>
  <si>
    <t>NÒMADS ES JORDI</t>
  </si>
  <si>
    <t>RAFA NADAL TC - WC</t>
  </si>
  <si>
    <t>GLOBAL TC - WC</t>
  </si>
  <si>
    <t>J.1- 27/28 ENERO</t>
  </si>
  <si>
    <t>J.2- 17/18 FEBRERO</t>
  </si>
  <si>
    <t>AD SES PUNTETES</t>
  </si>
  <si>
    <t>J.3- 9/10 MARZO</t>
  </si>
  <si>
    <t>OPEN MARRATXI "B"</t>
  </si>
  <si>
    <t>OPEN MARRATXI "A"</t>
  </si>
  <si>
    <t>CT PORTO CRISTO - WC</t>
  </si>
  <si>
    <t>CT LLORET</t>
  </si>
  <si>
    <t>Los 4 equipos que no pasen a la final disputarán la Copa FTIB</t>
  </si>
  <si>
    <t>El primer y segundo equipo de cada grupo pasan a semifinales</t>
  </si>
  <si>
    <t>MATCH POINT TC - WC</t>
  </si>
  <si>
    <t>SANTA MARIA TC "A"</t>
  </si>
  <si>
    <t>SANTA MARIA TC "B"</t>
  </si>
  <si>
    <t>CT FELANITX</t>
  </si>
  <si>
    <t>Los 5 equipos que no pasen a la final disputarán la Copa FTIB</t>
  </si>
  <si>
    <t>JUNIOR MASCULINO</t>
  </si>
  <si>
    <t>J.1- 3/4 FEBRERO</t>
  </si>
  <si>
    <t>J.2- 24/25 FEBRERO</t>
  </si>
  <si>
    <t>J.3- 2/3 MARZO</t>
  </si>
  <si>
    <t>JUNIOR FEMENINO</t>
  </si>
  <si>
    <t>Los tres equipos que no se clasifican para el Campeonato de Baleares jugarán las finales de la Copa FTIB</t>
  </si>
  <si>
    <t>J.4- 2/3 MARZO</t>
  </si>
  <si>
    <t>J.5- 23/24 MARZO</t>
  </si>
  <si>
    <t>Campeón</t>
  </si>
  <si>
    <t>por equipos juveniles, ya que los 3 equipos seguían empatados tras los criterios 1 y 2.</t>
  </si>
  <si>
    <t>NOTA: El desempate por el 2º puesto del grupo A se ha deshecho según el criterio 3 de la normativa</t>
  </si>
  <si>
    <t>NOTA: El desempate por el 1º puesto del grupo B se ha deshecho según el criterio 2 de la normativa</t>
  </si>
  <si>
    <t xml:space="preserve">por equipos juveniles. Para decidir el 2º clasificado se ha vuelto al criterio 1, confrontación directa entre </t>
  </si>
  <si>
    <t>los equipos empatados por el 2º puesto.</t>
  </si>
  <si>
    <t>OPEN MARRATXÍ "A"</t>
  </si>
  <si>
    <t>2-1</t>
  </si>
  <si>
    <t>NÓMADS ES JORDI</t>
  </si>
  <si>
    <t>RAFA NADAL TC</t>
  </si>
  <si>
    <t>W.O.</t>
  </si>
  <si>
    <t>2-0</t>
  </si>
  <si>
    <t>3-2</t>
  </si>
  <si>
    <t>4-0</t>
  </si>
  <si>
    <t>W.O</t>
  </si>
  <si>
    <t>Los dos equipos que no se clasifican para el Campeonato de Baleares jugarán las finales de la Copa FTIB, programadas para el 15/16 de junio</t>
  </si>
  <si>
    <t>Última fecha para disputar eliminatorias aplazadas: 14 de abril</t>
  </si>
  <si>
    <t>3-1</t>
  </si>
  <si>
    <t>4-1</t>
  </si>
  <si>
    <t xml:space="preserve">SPORTING TC </t>
  </si>
  <si>
    <t xml:space="preserve">CT FELANITX "A" </t>
  </si>
  <si>
    <t>CAMPEÓN</t>
  </si>
  <si>
    <t>CAMPEÓN: CT LA SALLE</t>
  </si>
  <si>
    <t>SUBCAMPEÓN: PLAYAS SANTA PONSA TC</t>
  </si>
  <si>
    <t>SUBCAMPEÓN</t>
  </si>
  <si>
    <t>3-0</t>
  </si>
  <si>
    <t>SUBCAMPEONAS:</t>
  </si>
  <si>
    <t xml:space="preserve">CAMPEONAS: </t>
  </si>
  <si>
    <t>Para decidir la 2ª posición se ha utilizado el criterio de enfrentamiento directo según la normativa de los Campeonatos Insulares por equipos juveniles.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</si>
</sst>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1"/>
      <color theme="1"/>
      <name val="Calibri"/>
      <family val="2"/>
      <scheme val="minor"/>
    </font>
    <font>
      <sz val="9"/>
      <name val="Comic Sans MS"/>
      <family val="4"/>
    </font>
    <font>
      <sz val="9"/>
      <name val="DINPro-Bold"/>
      <family val="3"/>
    </font>
    <font>
      <b/>
      <sz val="9"/>
      <name val="DINPro-Bold"/>
      <family val="3"/>
    </font>
    <font>
      <sz val="10"/>
      <name val="Arial"/>
      <family val="2"/>
    </font>
    <font>
      <b/>
      <sz val="10"/>
      <name val="DINPro-Black"/>
      <family val="3"/>
    </font>
    <font>
      <b/>
      <sz val="11"/>
      <color theme="1"/>
      <name val="DINPro-Bold"/>
      <family val="3"/>
    </font>
    <font>
      <sz val="11"/>
      <color theme="1"/>
      <name val="DINPro-Bold"/>
      <family val="3"/>
    </font>
    <font>
      <sz val="10.5"/>
      <color theme="1"/>
      <name val="DINPro-Bold"/>
      <family val="3"/>
    </font>
    <font>
      <sz val="10"/>
      <name val="DINPro-Bold"/>
      <family val="3"/>
    </font>
    <font>
      <u/>
      <sz val="14"/>
      <color theme="1"/>
      <name val="DINPro-Bold"/>
      <family val="3"/>
    </font>
    <font>
      <b/>
      <sz val="9"/>
      <name val="DINPro-Black"/>
      <family val="3"/>
    </font>
    <font>
      <sz val="11"/>
      <name val="Calibri"/>
      <family val="2"/>
      <scheme val="minor"/>
    </font>
    <font>
      <sz val="9"/>
      <name val="DIN Pro Medium"/>
      <family val="2"/>
    </font>
    <font>
      <b/>
      <sz val="11"/>
      <color theme="1"/>
      <name val="DIN Pro Bold"/>
      <family val="2"/>
    </font>
    <font>
      <sz val="9"/>
      <color theme="1"/>
      <name val="DIN Pro Medium"/>
      <family val="2"/>
    </font>
    <font>
      <b/>
      <sz val="10"/>
      <color theme="1"/>
      <name val="DIN Pro Bold"/>
      <family val="2"/>
    </font>
    <font>
      <sz val="8"/>
      <name val="DINPro-Black"/>
    </font>
    <font>
      <b/>
      <sz val="9"/>
      <color theme="0"/>
      <name val="DINPro-Bold"/>
      <family val="3"/>
    </font>
    <font>
      <sz val="9"/>
      <color theme="0"/>
      <name val="DINPro-Bold"/>
      <family val="3"/>
    </font>
    <font>
      <sz val="8"/>
      <name val="DINPro-Bold"/>
      <family val="3"/>
    </font>
    <font>
      <sz val="8"/>
      <color rgb="FFFF0000"/>
      <name val="DINPro-Bold"/>
      <family val="3"/>
    </font>
    <font>
      <sz val="8"/>
      <color theme="0"/>
      <name val="DINPro-Bold"/>
      <family val="3"/>
    </font>
    <font>
      <b/>
      <sz val="10"/>
      <color theme="1"/>
      <name val="DINPro-Bold"/>
      <family val="3"/>
    </font>
    <font>
      <b/>
      <sz val="8"/>
      <name val="DINPro-Bold"/>
      <family val="3"/>
    </font>
    <font>
      <sz val="10"/>
      <color theme="1"/>
      <name val="DINPro-Bold"/>
      <family val="3"/>
    </font>
    <font>
      <b/>
      <sz val="10"/>
      <name val="DINPro-Bold"/>
      <family val="3"/>
    </font>
    <font>
      <sz val="10"/>
      <color rgb="FF0070C0"/>
      <name val="DINPro-Bold"/>
      <family val="3"/>
    </font>
    <font>
      <u/>
      <sz val="10"/>
      <name val="DINPro-Bold"/>
      <family val="3"/>
    </font>
    <font>
      <b/>
      <sz val="10"/>
      <color rgb="FF0070C0"/>
      <name val="DINPro-Bold"/>
      <family val="3"/>
    </font>
    <font>
      <sz val="10"/>
      <color theme="1"/>
      <name val="DINPro-Black"/>
      <family val="3"/>
    </font>
    <font>
      <sz val="11"/>
      <color theme="1"/>
      <name val="DINPro-Black"/>
      <family val="3"/>
    </font>
    <font>
      <sz val="10"/>
      <color rgb="FFFF0000"/>
      <name val="DINPro-Bold"/>
      <family val="3"/>
    </font>
    <font>
      <b/>
      <sz val="11"/>
      <color theme="1"/>
      <name val="DINPro-Black"/>
      <family val="3"/>
    </font>
    <font>
      <u/>
      <sz val="14"/>
      <color theme="1"/>
      <name val="DINPro-Black"/>
      <family val="3"/>
    </font>
    <font>
      <sz val="9"/>
      <color rgb="FF0070C0"/>
      <name val="DINPro-Bold"/>
      <family val="3"/>
    </font>
    <font>
      <sz val="9"/>
      <name val="Trebuchet MS"/>
      <family val="2"/>
    </font>
    <font>
      <b/>
      <sz val="10"/>
      <name val="Trebuchet MS"/>
      <family val="2"/>
    </font>
    <font>
      <sz val="8"/>
      <name val="Trebuchet MS"/>
      <family val="2"/>
    </font>
    <font>
      <sz val="11"/>
      <color theme="1"/>
      <name val="Trebuchet MS"/>
      <family val="2"/>
    </font>
    <font>
      <sz val="8"/>
      <color theme="1"/>
      <name val="DINPro-Bold"/>
      <family val="3"/>
    </font>
    <font>
      <sz val="10"/>
      <name val="DINPro-Black"/>
      <family val="3"/>
    </font>
    <font>
      <sz val="9"/>
      <name val="DINPro-Black"/>
      <family val="3"/>
    </font>
    <font>
      <sz val="9"/>
      <color theme="1"/>
      <name val="Calibri"/>
      <family val="2"/>
      <scheme val="minor"/>
    </font>
    <font>
      <sz val="8"/>
      <color rgb="FFFF0000"/>
      <name val="Trebuchet MS"/>
      <family val="2"/>
    </font>
    <font>
      <sz val="9"/>
      <color theme="0"/>
      <name val="Trebuchet MS"/>
      <family val="2"/>
    </font>
    <font>
      <sz val="8"/>
      <color theme="0"/>
      <name val="Trebuchet MS"/>
      <family val="2"/>
    </font>
    <font>
      <b/>
      <sz val="9"/>
      <color theme="0"/>
      <name val="Trebuchet MS"/>
      <family val="2"/>
    </font>
    <font>
      <sz val="9"/>
      <color indexed="81"/>
      <name val="Tahoma"/>
      <family val="2"/>
    </font>
    <font>
      <b/>
      <sz val="9"/>
      <color indexed="81"/>
      <name val="Tahoma"/>
      <family val="2"/>
    </font>
    <font>
      <sz val="9"/>
      <color rgb="FFFF0000"/>
      <name val="DINPro-Bold"/>
      <family val="3"/>
    </font>
    <font>
      <strike/>
      <sz val="9"/>
      <name val="DINPro-Bold"/>
      <family val="3"/>
    </font>
    <font>
      <strike/>
      <sz val="8"/>
      <name val="DINPro-Bold"/>
      <family val="3"/>
    </font>
    <font>
      <sz val="11"/>
      <color theme="1"/>
      <name val="DIN Pro Bold"/>
      <family val="2"/>
    </font>
    <font>
      <sz val="10"/>
      <color theme="1"/>
      <name val="DIN Pro Bold"/>
      <family val="2"/>
    </font>
    <font>
      <b/>
      <sz val="8"/>
      <color indexed="81"/>
      <name val="Tahoma"/>
      <family val="2"/>
    </font>
    <font>
      <sz val="10"/>
      <color theme="1"/>
      <name val="DIN Pro Medium"/>
      <family val="2"/>
    </font>
    <font>
      <sz val="10"/>
      <name val="DIN Pro Bold"/>
      <family val="2"/>
    </font>
    <font>
      <b/>
      <sz val="10"/>
      <name val="DIN Pro Bold"/>
      <family val="2"/>
    </font>
    <font>
      <sz val="9"/>
      <color theme="1"/>
      <name val="Trebuchet MS"/>
      <family val="2"/>
    </font>
  </fonts>
  <fills count="9">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4" tint="0.59999389629810485"/>
        <bgColor indexed="64"/>
      </patternFill>
    </fill>
    <fill>
      <patternFill patternType="solid">
        <fgColor theme="0" tint="-0.249977111117893"/>
        <bgColor indexed="64"/>
      </patternFill>
    </fill>
  </fills>
  <borders count="45">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ck">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4" fillId="0" borderId="0"/>
  </cellStyleXfs>
  <cellXfs count="236">
    <xf numFmtId="0" fontId="0" fillId="0" borderId="0" xfId="0"/>
    <xf numFmtId="0" fontId="5" fillId="2" borderId="1" xfId="0" applyFont="1" applyFill="1" applyBorder="1" applyAlignment="1">
      <alignment horizontal="center" vertical="center"/>
    </xf>
    <xf numFmtId="0" fontId="5" fillId="2" borderId="0" xfId="1" applyFont="1" applyFill="1" applyAlignment="1">
      <alignment horizontal="left" vertical="center"/>
    </xf>
    <xf numFmtId="0" fontId="0" fillId="0" borderId="0" xfId="0" applyAlignment="1">
      <alignment vertical="center"/>
    </xf>
    <xf numFmtId="0" fontId="5" fillId="3" borderId="9" xfId="1" applyFont="1" applyFill="1" applyBorder="1" applyAlignment="1">
      <alignment horizontal="left" vertical="center"/>
    </xf>
    <xf numFmtId="0" fontId="0" fillId="2" borderId="0" xfId="0" applyFill="1"/>
    <xf numFmtId="0" fontId="1" fillId="0" borderId="0" xfId="0" applyFont="1" applyAlignment="1">
      <alignment vertical="center"/>
    </xf>
    <xf numFmtId="0" fontId="5" fillId="3" borderId="10" xfId="1" applyFont="1" applyFill="1" applyBorder="1" applyAlignment="1">
      <alignment horizontal="left" vertical="center"/>
    </xf>
    <xf numFmtId="0" fontId="2" fillId="2" borderId="5"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20" xfId="0" applyFont="1" applyFill="1" applyBorder="1" applyAlignment="1">
      <alignment horizontal="center" vertical="center"/>
    </xf>
    <xf numFmtId="0" fontId="0" fillId="2" borderId="0" xfId="0" applyFill="1" applyAlignment="1">
      <alignment vertical="center"/>
    </xf>
    <xf numFmtId="0" fontId="7" fillId="2" borderId="0" xfId="0" applyFont="1" applyFill="1"/>
    <xf numFmtId="0" fontId="6" fillId="2" borderId="0" xfId="0" applyFont="1" applyFill="1" applyAlignment="1">
      <alignment horizontal="center" vertical="center"/>
    </xf>
    <xf numFmtId="0" fontId="8" fillId="2" borderId="0" xfId="0" applyFont="1" applyFill="1" applyAlignment="1">
      <alignment vertical="center"/>
    </xf>
    <xf numFmtId="0" fontId="11" fillId="3" borderId="14"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 fillId="2" borderId="0" xfId="1" applyFont="1" applyFill="1" applyAlignment="1">
      <alignment vertical="center"/>
    </xf>
    <xf numFmtId="0" fontId="10" fillId="2" borderId="0" xfId="0" applyFont="1" applyFill="1"/>
    <xf numFmtId="0" fontId="0" fillId="2" borderId="0" xfId="0" applyFill="1" applyAlignment="1">
      <alignment horizontal="left" vertical="center"/>
    </xf>
    <xf numFmtId="0" fontId="0" fillId="2" borderId="0" xfId="0" applyFill="1" applyAlignment="1">
      <alignment horizontal="center" vertical="center"/>
    </xf>
    <xf numFmtId="0" fontId="8" fillId="2" borderId="0" xfId="0" applyFont="1" applyFill="1" applyAlignment="1">
      <alignment horizontal="left" vertical="center"/>
    </xf>
    <xf numFmtId="0" fontId="15" fillId="2" borderId="0" xfId="0" applyFont="1" applyFill="1" applyAlignment="1">
      <alignment vertical="center"/>
    </xf>
    <xf numFmtId="0" fontId="17" fillId="2" borderId="1" xfId="0" applyFont="1" applyFill="1" applyBorder="1" applyAlignment="1">
      <alignment horizontal="center" vertical="center" wrapText="1"/>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0" fillId="3" borderId="0" xfId="0" applyFill="1" applyAlignment="1">
      <alignment vertical="center"/>
    </xf>
    <xf numFmtId="0" fontId="16" fillId="2" borderId="0" xfId="0" applyFont="1" applyFill="1" applyAlignment="1">
      <alignment horizontal="center" vertical="center"/>
    </xf>
    <xf numFmtId="0" fontId="18" fillId="2" borderId="0" xfId="0" applyFont="1" applyFill="1" applyAlignment="1">
      <alignment horizontal="center" vertical="center"/>
    </xf>
    <xf numFmtId="0" fontId="19" fillId="2" borderId="0" xfId="0" applyFont="1" applyFill="1" applyAlignment="1">
      <alignment horizontal="center" vertical="center"/>
    </xf>
    <xf numFmtId="0" fontId="13" fillId="2" borderId="0" xfId="0" applyFont="1" applyFill="1" applyAlignment="1">
      <alignment vertical="center"/>
    </xf>
    <xf numFmtId="0" fontId="12" fillId="2" borderId="0" xfId="0" applyFont="1" applyFill="1" applyAlignment="1">
      <alignment vertical="center"/>
    </xf>
    <xf numFmtId="0" fontId="20" fillId="2" borderId="0" xfId="1" applyFont="1" applyFill="1" applyAlignment="1">
      <alignment vertical="center"/>
    </xf>
    <xf numFmtId="0" fontId="20" fillId="2" borderId="0" xfId="0" applyFont="1" applyFill="1" applyAlignment="1">
      <alignment vertical="center"/>
    </xf>
    <xf numFmtId="0" fontId="5" fillId="2" borderId="28" xfId="0" applyFont="1" applyFill="1" applyBorder="1" applyAlignment="1">
      <alignment horizontal="center" vertical="center"/>
    </xf>
    <xf numFmtId="0" fontId="20" fillId="0" borderId="11" xfId="1" applyFont="1" applyBorder="1" applyAlignment="1">
      <alignment vertical="center"/>
    </xf>
    <xf numFmtId="0" fontId="20" fillId="2" borderId="7" xfId="1" applyFont="1" applyFill="1" applyBorder="1" applyAlignment="1">
      <alignment vertical="center"/>
    </xf>
    <xf numFmtId="0" fontId="21" fillId="2" borderId="7" xfId="1" applyFont="1" applyFill="1" applyBorder="1" applyAlignment="1">
      <alignment horizontal="left" vertical="center"/>
    </xf>
    <xf numFmtId="0" fontId="20" fillId="0" borderId="7" xfId="1" applyFont="1" applyBorder="1" applyAlignment="1">
      <alignment vertical="center"/>
    </xf>
    <xf numFmtId="0" fontId="21" fillId="2" borderId="11" xfId="1" applyFont="1" applyFill="1" applyBorder="1" applyAlignment="1">
      <alignment horizontal="right" vertical="center"/>
    </xf>
    <xf numFmtId="0" fontId="20" fillId="2" borderId="11" xfId="1" applyFont="1" applyFill="1" applyBorder="1" applyAlignment="1">
      <alignment vertical="center"/>
    </xf>
    <xf numFmtId="0" fontId="20" fillId="0" borderId="12" xfId="1" applyFont="1" applyBorder="1" applyAlignment="1">
      <alignment vertical="center"/>
    </xf>
    <xf numFmtId="0" fontId="21" fillId="2" borderId="11" xfId="1" applyFont="1" applyFill="1" applyBorder="1" applyAlignment="1">
      <alignment horizontal="left" vertical="center"/>
    </xf>
    <xf numFmtId="0" fontId="6" fillId="3" borderId="0" xfId="0" applyFont="1" applyFill="1" applyAlignment="1">
      <alignment horizontal="left" vertical="center"/>
    </xf>
    <xf numFmtId="0" fontId="6" fillId="0" borderId="0" xfId="0" applyFont="1" applyAlignment="1">
      <alignment horizontal="center" vertical="center"/>
    </xf>
    <xf numFmtId="0" fontId="7" fillId="0" borderId="0" xfId="0" applyFont="1"/>
    <xf numFmtId="0" fontId="14" fillId="0" borderId="0" xfId="0" applyFont="1" applyAlignment="1">
      <alignment horizontal="center" vertical="center"/>
    </xf>
    <xf numFmtId="0" fontId="16" fillId="0" borderId="0" xfId="0" applyFont="1" applyAlignment="1">
      <alignment horizontal="center" vertical="center"/>
    </xf>
    <xf numFmtId="0" fontId="2" fillId="3" borderId="7" xfId="1" applyFont="1" applyFill="1" applyBorder="1" applyAlignment="1">
      <alignment horizontal="center" vertical="center"/>
    </xf>
    <xf numFmtId="0" fontId="2" fillId="0" borderId="7" xfId="1" applyFont="1" applyBorder="1" applyAlignment="1">
      <alignment horizontal="center" vertical="center"/>
    </xf>
    <xf numFmtId="0" fontId="2" fillId="2" borderId="7" xfId="1" applyFont="1" applyFill="1" applyBorder="1" applyAlignment="1">
      <alignment horizontal="center" vertical="center"/>
    </xf>
    <xf numFmtId="0" fontId="2" fillId="2" borderId="0" xfId="1" applyFont="1" applyFill="1" applyAlignment="1">
      <alignment vertical="center"/>
    </xf>
    <xf numFmtId="0" fontId="24" fillId="0" borderId="7" xfId="1" applyFont="1" applyBorder="1" applyAlignment="1">
      <alignment vertical="center"/>
    </xf>
    <xf numFmtId="0" fontId="25" fillId="2" borderId="0" xfId="0" applyFont="1" applyFill="1"/>
    <xf numFmtId="0" fontId="25" fillId="2" borderId="0" xfId="0" applyFont="1" applyFill="1" applyAlignment="1">
      <alignment horizontal="left" vertical="center"/>
    </xf>
    <xf numFmtId="0" fontId="23" fillId="2" borderId="0" xfId="0" applyFont="1" applyFill="1" applyAlignment="1">
      <alignment horizontal="center" vertical="center"/>
    </xf>
    <xf numFmtId="0" fontId="25" fillId="2" borderId="0" xfId="0" applyFont="1" applyFill="1" applyAlignment="1">
      <alignment vertical="center"/>
    </xf>
    <xf numFmtId="0" fontId="9" fillId="3" borderId="0" xfId="0" applyFont="1" applyFill="1" applyAlignment="1">
      <alignment horizontal="left" vertical="center"/>
    </xf>
    <xf numFmtId="0" fontId="9" fillId="3" borderId="0" xfId="0" applyFont="1" applyFill="1" applyAlignment="1">
      <alignment vertical="center"/>
    </xf>
    <xf numFmtId="0" fontId="25" fillId="3" borderId="0" xfId="0" applyFont="1" applyFill="1" applyAlignment="1">
      <alignment vertical="center"/>
    </xf>
    <xf numFmtId="0" fontId="29" fillId="2" borderId="21" xfId="0" applyFont="1" applyFill="1" applyBorder="1"/>
    <xf numFmtId="0" fontId="25" fillId="2" borderId="10" xfId="0" applyFont="1" applyFill="1" applyBorder="1"/>
    <xf numFmtId="0" fontId="25" fillId="2" borderId="24" xfId="0" applyFont="1" applyFill="1" applyBorder="1"/>
    <xf numFmtId="0" fontId="25" fillId="2" borderId="21" xfId="0" applyFont="1" applyFill="1" applyBorder="1"/>
    <xf numFmtId="0" fontId="29" fillId="2" borderId="24" xfId="0" applyFont="1" applyFill="1" applyBorder="1"/>
    <xf numFmtId="0" fontId="30" fillId="2" borderId="0" xfId="0" applyFont="1" applyFill="1"/>
    <xf numFmtId="0" fontId="31" fillId="2" borderId="0" xfId="0" applyFont="1" applyFill="1"/>
    <xf numFmtId="0" fontId="32" fillId="2" borderId="0" xfId="0" applyFont="1" applyFill="1"/>
    <xf numFmtId="0" fontId="25" fillId="0" borderId="0" xfId="0" applyFont="1"/>
    <xf numFmtId="0" fontId="33" fillId="3" borderId="0" xfId="0" applyFont="1" applyFill="1" applyAlignment="1">
      <alignment horizontal="left" vertical="center"/>
    </xf>
    <xf numFmtId="0" fontId="31" fillId="2" borderId="0" xfId="0" applyFont="1" applyFill="1" applyAlignment="1">
      <alignment horizontal="left"/>
    </xf>
    <xf numFmtId="0" fontId="2" fillId="2" borderId="0" xfId="0" applyFont="1" applyFill="1" applyAlignment="1">
      <alignment vertical="center"/>
    </xf>
    <xf numFmtId="0" fontId="34" fillId="2" borderId="0" xfId="0" applyFont="1" applyFill="1"/>
    <xf numFmtId="0" fontId="22" fillId="2" borderId="0" xfId="0" applyFont="1" applyFill="1" applyAlignment="1">
      <alignment vertical="center"/>
    </xf>
    <xf numFmtId="0" fontId="22" fillId="2" borderId="0" xfId="0" applyFont="1" applyFill="1" applyAlignment="1">
      <alignment horizontal="center" vertical="center"/>
    </xf>
    <xf numFmtId="0" fontId="21" fillId="0" borderId="7" xfId="1" applyFont="1" applyBorder="1" applyAlignment="1">
      <alignment vertical="center"/>
    </xf>
    <xf numFmtId="0" fontId="20" fillId="2" borderId="12" xfId="1" applyFont="1" applyFill="1" applyBorder="1" applyAlignment="1">
      <alignment vertical="center"/>
    </xf>
    <xf numFmtId="0" fontId="9" fillId="2" borderId="0" xfId="0" applyFont="1" applyFill="1"/>
    <xf numFmtId="0" fontId="9" fillId="2" borderId="23" xfId="0" applyFont="1" applyFill="1" applyBorder="1"/>
    <xf numFmtId="0" fontId="7" fillId="2" borderId="0" xfId="0" applyFont="1" applyFill="1" applyAlignment="1">
      <alignment vertical="center"/>
    </xf>
    <xf numFmtId="0" fontId="35" fillId="0" borderId="0" xfId="0" applyFont="1"/>
    <xf numFmtId="0" fontId="3" fillId="0" borderId="7" xfId="1" applyFont="1" applyBorder="1" applyAlignment="1">
      <alignment horizontal="center" vertical="center"/>
    </xf>
    <xf numFmtId="0" fontId="39" fillId="2" borderId="0" xfId="0" applyFont="1" applyFill="1" applyAlignment="1">
      <alignment vertical="center"/>
    </xf>
    <xf numFmtId="0" fontId="3" fillId="3" borderId="32" xfId="0" applyFont="1" applyFill="1" applyBorder="1" applyAlignment="1">
      <alignment horizontal="center" vertical="center"/>
    </xf>
    <xf numFmtId="0" fontId="3" fillId="3" borderId="33" xfId="0" applyFont="1" applyFill="1" applyBorder="1" applyAlignment="1">
      <alignment horizontal="center" vertical="center"/>
    </xf>
    <xf numFmtId="0" fontId="3" fillId="3" borderId="34"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3" borderId="38" xfId="0" applyFont="1" applyFill="1" applyBorder="1" applyAlignment="1">
      <alignment horizontal="center" vertical="center"/>
    </xf>
    <xf numFmtId="0" fontId="20" fillId="3" borderId="39" xfId="0" applyFont="1" applyFill="1" applyBorder="1" applyAlignment="1">
      <alignment vertical="center"/>
    </xf>
    <xf numFmtId="0" fontId="2" fillId="3" borderId="39" xfId="0" applyFont="1" applyFill="1" applyBorder="1" applyAlignment="1">
      <alignment horizontal="center" vertical="center"/>
    </xf>
    <xf numFmtId="0" fontId="20" fillId="3" borderId="40" xfId="0" applyFont="1" applyFill="1" applyBorder="1" applyAlignment="1">
      <alignment vertical="center"/>
    </xf>
    <xf numFmtId="0" fontId="2" fillId="3" borderId="40" xfId="0" applyFont="1" applyFill="1" applyBorder="1" applyAlignment="1">
      <alignment horizontal="center" vertical="center"/>
    </xf>
    <xf numFmtId="0" fontId="2" fillId="0" borderId="0" xfId="1" applyFont="1" applyAlignment="1">
      <alignment vertical="center"/>
    </xf>
    <xf numFmtId="0" fontId="2" fillId="0" borderId="0" xfId="0" applyFont="1" applyAlignment="1">
      <alignment vertical="center"/>
    </xf>
    <xf numFmtId="0" fontId="37" fillId="3" borderId="10" xfId="1" applyFont="1" applyFill="1" applyBorder="1" applyAlignment="1">
      <alignment horizontal="left" vertical="center"/>
    </xf>
    <xf numFmtId="0" fontId="37" fillId="2" borderId="0" xfId="1" applyFont="1" applyFill="1" applyAlignment="1">
      <alignment horizontal="left" vertical="center"/>
    </xf>
    <xf numFmtId="0" fontId="36" fillId="2" borderId="0" xfId="1" applyFont="1" applyFill="1" applyAlignment="1">
      <alignment vertical="center"/>
    </xf>
    <xf numFmtId="0" fontId="36" fillId="2" borderId="0" xfId="0" applyFont="1" applyFill="1" applyAlignment="1">
      <alignment vertical="center"/>
    </xf>
    <xf numFmtId="0" fontId="6" fillId="3" borderId="0" xfId="0" applyFont="1" applyFill="1" applyAlignment="1">
      <alignment horizontal="center" vertical="center"/>
    </xf>
    <xf numFmtId="0" fontId="3" fillId="3" borderId="38" xfId="0" applyFont="1" applyFill="1" applyBorder="1" applyAlignment="1">
      <alignment horizontal="center" vertical="center"/>
    </xf>
    <xf numFmtId="0" fontId="3" fillId="3" borderId="39" xfId="0" applyFont="1" applyFill="1" applyBorder="1" applyAlignment="1">
      <alignment horizontal="center" vertical="center"/>
    </xf>
    <xf numFmtId="0" fontId="2" fillId="3" borderId="39" xfId="0" applyFont="1" applyFill="1" applyBorder="1" applyAlignment="1">
      <alignment vertical="center"/>
    </xf>
    <xf numFmtId="0" fontId="3" fillId="3" borderId="40" xfId="0" applyFont="1" applyFill="1" applyBorder="1" applyAlignment="1">
      <alignment horizontal="center" vertical="center"/>
    </xf>
    <xf numFmtId="0" fontId="2" fillId="3" borderId="40" xfId="0" applyFont="1" applyFill="1" applyBorder="1" applyAlignment="1">
      <alignment vertical="center"/>
    </xf>
    <xf numFmtId="0" fontId="40" fillId="0" borderId="0" xfId="0" applyFont="1" applyAlignment="1">
      <alignment vertical="center"/>
    </xf>
    <xf numFmtId="0" fontId="20" fillId="0" borderId="0" xfId="0" applyFont="1" applyAlignment="1">
      <alignment vertical="center"/>
    </xf>
    <xf numFmtId="0" fontId="40" fillId="2" borderId="0" xfId="0" applyFont="1" applyFill="1" applyAlignment="1">
      <alignment vertical="center"/>
    </xf>
    <xf numFmtId="0" fontId="24" fillId="3" borderId="10" xfId="1" applyFont="1" applyFill="1" applyBorder="1" applyAlignment="1">
      <alignment horizontal="left" vertical="center"/>
    </xf>
    <xf numFmtId="0" fontId="24" fillId="2" borderId="0" xfId="1" applyFont="1" applyFill="1" applyAlignment="1">
      <alignment horizontal="left" vertical="center"/>
    </xf>
    <xf numFmtId="0" fontId="40" fillId="2" borderId="0" xfId="0" applyFont="1" applyFill="1" applyAlignment="1">
      <alignment horizontal="center" vertical="center"/>
    </xf>
    <xf numFmtId="0" fontId="20" fillId="0" borderId="7" xfId="1" applyFont="1" applyBorder="1" applyAlignment="1">
      <alignment horizontal="center" vertical="center"/>
    </xf>
    <xf numFmtId="0" fontId="20" fillId="2" borderId="7" xfId="1" applyFont="1" applyFill="1" applyBorder="1" applyAlignment="1">
      <alignment horizontal="center" vertical="center"/>
    </xf>
    <xf numFmtId="0" fontId="2" fillId="2" borderId="8" xfId="0" applyFont="1" applyFill="1" applyBorder="1" applyAlignment="1">
      <alignment horizontal="center" vertical="center"/>
    </xf>
    <xf numFmtId="0" fontId="1" fillId="0" borderId="0" xfId="1" applyFont="1" applyAlignment="1">
      <alignment vertical="center"/>
    </xf>
    <xf numFmtId="0" fontId="5" fillId="3" borderId="14" xfId="0" applyFont="1" applyFill="1" applyBorder="1" applyAlignment="1">
      <alignment horizontal="center"/>
    </xf>
    <xf numFmtId="0" fontId="5" fillId="3" borderId="2" xfId="0" applyFont="1" applyFill="1" applyBorder="1" applyAlignment="1">
      <alignment horizontal="center"/>
    </xf>
    <xf numFmtId="0" fontId="5" fillId="3" borderId="2" xfId="0" applyFont="1" applyFill="1" applyBorder="1" applyAlignment="1">
      <alignment horizontal="center" wrapText="1"/>
    </xf>
    <xf numFmtId="0" fontId="5" fillId="3" borderId="3" xfId="0" applyFont="1" applyFill="1" applyBorder="1" applyAlignment="1">
      <alignment horizontal="center" vertical="center"/>
    </xf>
    <xf numFmtId="0" fontId="5" fillId="3" borderId="13" xfId="0" applyFont="1" applyFill="1" applyBorder="1" applyAlignment="1">
      <alignment horizontal="center" vertical="center" wrapText="1"/>
    </xf>
    <xf numFmtId="0" fontId="5" fillId="3" borderId="2" xfId="0" applyFont="1" applyFill="1" applyBorder="1" applyAlignment="1">
      <alignment horizontal="center" vertical="center"/>
    </xf>
    <xf numFmtId="0" fontId="41" fillId="2" borderId="1" xfId="0" applyFont="1" applyFill="1" applyBorder="1" applyAlignment="1">
      <alignment horizontal="center" vertical="center" wrapText="1"/>
    </xf>
    <xf numFmtId="0" fontId="5" fillId="3" borderId="14" xfId="0"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42" fillId="2" borderId="1" xfId="0" applyFont="1" applyFill="1" applyBorder="1" applyAlignment="1">
      <alignment horizontal="center" vertical="center" wrapText="1"/>
    </xf>
    <xf numFmtId="0" fontId="43" fillId="2" borderId="0" xfId="0" applyFont="1" applyFill="1" applyAlignment="1">
      <alignment vertical="center"/>
    </xf>
    <xf numFmtId="0" fontId="26" fillId="2" borderId="21" xfId="0" applyFont="1" applyFill="1" applyBorder="1"/>
    <xf numFmtId="0" fontId="39" fillId="0" borderId="0" xfId="0" applyFont="1" applyAlignment="1">
      <alignment vertical="center"/>
    </xf>
    <xf numFmtId="0" fontId="39" fillId="2" borderId="0" xfId="0" applyFont="1" applyFill="1"/>
    <xf numFmtId="0" fontId="36" fillId="2" borderId="0" xfId="1" applyFont="1" applyFill="1" applyAlignment="1">
      <alignment horizontal="center" vertical="center"/>
    </xf>
    <xf numFmtId="0" fontId="38" fillId="2" borderId="0" xfId="1" applyFont="1" applyFill="1" applyAlignment="1">
      <alignment vertical="center"/>
    </xf>
    <xf numFmtId="0" fontId="36" fillId="0" borderId="0" xfId="1" applyFont="1" applyAlignment="1">
      <alignment vertical="center"/>
    </xf>
    <xf numFmtId="0" fontId="45" fillId="2" borderId="0" xfId="0" applyFont="1" applyFill="1" applyAlignment="1">
      <alignment horizontal="center" vertical="center"/>
    </xf>
    <xf numFmtId="0" fontId="44" fillId="2" borderId="0" xfId="0" applyFont="1" applyFill="1" applyAlignment="1">
      <alignment horizontal="left" vertical="center"/>
    </xf>
    <xf numFmtId="0" fontId="46" fillId="2" borderId="0" xfId="0" applyFont="1" applyFill="1" applyAlignment="1">
      <alignment horizontal="left" vertical="center"/>
    </xf>
    <xf numFmtId="0" fontId="47" fillId="2" borderId="0" xfId="0" applyFont="1" applyFill="1" applyAlignment="1">
      <alignment horizontal="center" vertical="center"/>
    </xf>
    <xf numFmtId="0" fontId="5" fillId="3" borderId="29" xfId="0" applyFont="1" applyFill="1" applyBorder="1" applyAlignment="1">
      <alignment horizontal="center" vertical="center"/>
    </xf>
    <xf numFmtId="0" fontId="5" fillId="3" borderId="29" xfId="0" applyFont="1" applyFill="1" applyBorder="1" applyAlignment="1">
      <alignment horizontal="center" vertical="center" wrapText="1"/>
    </xf>
    <xf numFmtId="0" fontId="5" fillId="3" borderId="30"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3" fillId="3" borderId="42" xfId="0" applyFont="1" applyFill="1" applyBorder="1" applyAlignment="1">
      <alignment horizontal="center" vertical="center"/>
    </xf>
    <xf numFmtId="0" fontId="20" fillId="3" borderId="7" xfId="1" applyFont="1" applyFill="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43"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7" xfId="0" applyFont="1" applyBorder="1" applyAlignment="1">
      <alignment horizontal="center" vertical="center"/>
    </xf>
    <xf numFmtId="0" fontId="2" fillId="0" borderId="8"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9" fillId="2" borderId="0" xfId="0" applyFont="1" applyFill="1" applyAlignment="1">
      <alignment horizontal="left" vertical="center"/>
    </xf>
    <xf numFmtId="0" fontId="9" fillId="2" borderId="0" xfId="0" applyFont="1" applyFill="1" applyAlignment="1">
      <alignment vertical="center"/>
    </xf>
    <xf numFmtId="0" fontId="14" fillId="2" borderId="0" xfId="0" applyFont="1" applyFill="1" applyAlignment="1">
      <alignment horizontal="center" vertical="center"/>
    </xf>
    <xf numFmtId="0" fontId="50" fillId="0" borderId="7" xfId="1" applyFont="1" applyBorder="1" applyAlignment="1">
      <alignment horizontal="center" vertical="center"/>
    </xf>
    <xf numFmtId="0" fontId="51" fillId="3" borderId="40" xfId="0" applyFont="1" applyFill="1" applyBorder="1" applyAlignment="1">
      <alignment vertical="center"/>
    </xf>
    <xf numFmtId="0" fontId="52" fillId="0" borderId="7" xfId="1" applyFont="1" applyBorder="1" applyAlignment="1">
      <alignment vertical="center"/>
    </xf>
    <xf numFmtId="0" fontId="51" fillId="3" borderId="39" xfId="0" applyFont="1" applyFill="1" applyBorder="1" applyAlignment="1">
      <alignment vertical="center"/>
    </xf>
    <xf numFmtId="0" fontId="52" fillId="0" borderId="11" xfId="1" applyFont="1" applyBorder="1" applyAlignment="1">
      <alignment vertical="center"/>
    </xf>
    <xf numFmtId="0" fontId="2" fillId="4" borderId="38" xfId="0" applyFont="1" applyFill="1" applyBorder="1" applyAlignment="1">
      <alignment vertical="center"/>
    </xf>
    <xf numFmtId="0" fontId="2" fillId="5" borderId="39" xfId="0" applyFont="1" applyFill="1" applyBorder="1" applyAlignment="1">
      <alignment vertical="center"/>
    </xf>
    <xf numFmtId="0" fontId="20" fillId="4" borderId="39" xfId="0" applyFont="1" applyFill="1" applyBorder="1" applyAlignment="1">
      <alignment vertical="center"/>
    </xf>
    <xf numFmtId="0" fontId="53" fillId="0" borderId="0" xfId="0" applyFont="1"/>
    <xf numFmtId="0" fontId="54" fillId="2" borderId="0" xfId="0" applyFont="1" applyFill="1"/>
    <xf numFmtId="0" fontId="54" fillId="0" borderId="0" xfId="0" applyFont="1"/>
    <xf numFmtId="0" fontId="2" fillId="2" borderId="11" xfId="0" applyFont="1" applyFill="1" applyBorder="1" applyAlignment="1">
      <alignment horizontal="center" vertical="center"/>
    </xf>
    <xf numFmtId="0" fontId="2" fillId="2" borderId="44" xfId="0" applyFont="1" applyFill="1" applyBorder="1" applyAlignment="1">
      <alignment horizontal="center" vertical="center"/>
    </xf>
    <xf numFmtId="0" fontId="35" fillId="0" borderId="7" xfId="1" applyFont="1" applyBorder="1" applyAlignment="1">
      <alignment horizontal="center" vertical="center"/>
    </xf>
    <xf numFmtId="0" fontId="56" fillId="2" borderId="0" xfId="0" applyFont="1" applyFill="1" applyAlignment="1">
      <alignment vertical="center"/>
    </xf>
    <xf numFmtId="0" fontId="27" fillId="2" borderId="0" xfId="0" applyFont="1" applyFill="1"/>
    <xf numFmtId="49" fontId="57" fillId="0" borderId="41" xfId="0" applyNumberFormat="1" applyFont="1" applyBorder="1" applyAlignment="1">
      <alignment horizontal="center"/>
    </xf>
    <xf numFmtId="49" fontId="57" fillId="0" borderId="0" xfId="0" applyNumberFormat="1" applyFont="1"/>
    <xf numFmtId="49" fontId="57" fillId="0" borderId="23" xfId="0" applyNumberFormat="1" applyFont="1" applyBorder="1"/>
    <xf numFmtId="49" fontId="54" fillId="2" borderId="0" xfId="0" applyNumberFormat="1" applyFont="1" applyFill="1" applyAlignment="1">
      <alignment horizontal="center"/>
    </xf>
    <xf numFmtId="0" fontId="54" fillId="6" borderId="25" xfId="0" applyFont="1" applyFill="1" applyBorder="1" applyAlignment="1">
      <alignment horizontal="center"/>
    </xf>
    <xf numFmtId="0" fontId="7" fillId="4" borderId="0" xfId="0" applyFont="1" applyFill="1"/>
    <xf numFmtId="0" fontId="0" fillId="4" borderId="0" xfId="0" applyFill="1"/>
    <xf numFmtId="0" fontId="0" fillId="4" borderId="0" xfId="0" applyFill="1" applyAlignment="1">
      <alignment vertical="center"/>
    </xf>
    <xf numFmtId="0" fontId="59" fillId="0" borderId="0" xfId="0" applyFont="1" applyAlignment="1">
      <alignment vertical="center"/>
    </xf>
    <xf numFmtId="0" fontId="50" fillId="2" borderId="7" xfId="1" applyFont="1" applyFill="1" applyBorder="1" applyAlignment="1">
      <alignment horizontal="center" vertical="center"/>
    </xf>
    <xf numFmtId="0" fontId="20" fillId="7" borderId="38" xfId="0" applyFont="1" applyFill="1" applyBorder="1" applyAlignment="1">
      <alignment vertical="center"/>
    </xf>
    <xf numFmtId="0" fontId="7" fillId="7" borderId="0" xfId="0" applyFont="1" applyFill="1" applyAlignment="1">
      <alignment vertical="center"/>
    </xf>
    <xf numFmtId="0" fontId="7" fillId="7" borderId="0" xfId="0" applyFont="1" applyFill="1"/>
    <xf numFmtId="0" fontId="0" fillId="7" borderId="0" xfId="0" applyFill="1" applyAlignment="1">
      <alignment vertical="center"/>
    </xf>
    <xf numFmtId="0" fontId="2" fillId="7" borderId="39" xfId="0" applyFont="1" applyFill="1" applyBorder="1" applyAlignment="1">
      <alignment vertical="center"/>
    </xf>
    <xf numFmtId="0" fontId="26" fillId="3" borderId="0" xfId="0" applyFont="1" applyFill="1" applyAlignment="1">
      <alignment horizontal="left" vertical="center" wrapText="1"/>
    </xf>
    <xf numFmtId="49" fontId="32" fillId="2" borderId="9" xfId="0" applyNumberFormat="1" applyFont="1" applyFill="1" applyBorder="1" applyAlignment="1">
      <alignment horizontal="center"/>
    </xf>
    <xf numFmtId="49" fontId="32" fillId="0" borderId="22" xfId="0" applyNumberFormat="1" applyFont="1" applyBorder="1"/>
    <xf numFmtId="0" fontId="25" fillId="2" borderId="0" xfId="0" applyFont="1" applyFill="1" applyAlignment="1">
      <alignment horizontal="left" vertical="center"/>
    </xf>
    <xf numFmtId="0" fontId="25" fillId="2" borderId="25" xfId="0" applyFont="1" applyFill="1" applyBorder="1" applyAlignment="1">
      <alignment horizontal="center"/>
    </xf>
    <xf numFmtId="0" fontId="25" fillId="2" borderId="21" xfId="0" applyFont="1" applyFill="1" applyBorder="1" applyAlignment="1">
      <alignment horizontal="center"/>
    </xf>
    <xf numFmtId="49" fontId="32" fillId="0" borderId="10" xfId="0" applyNumberFormat="1" applyFont="1" applyBorder="1"/>
    <xf numFmtId="0" fontId="27" fillId="2" borderId="25" xfId="0" applyFont="1" applyFill="1" applyBorder="1" applyAlignment="1">
      <alignment horizontal="center"/>
    </xf>
    <xf numFmtId="0" fontId="27" fillId="0" borderId="21" xfId="0" applyFont="1" applyBorder="1"/>
    <xf numFmtId="0" fontId="27" fillId="0" borderId="24" xfId="0" applyFont="1" applyBorder="1"/>
    <xf numFmtId="0" fontId="25" fillId="6" borderId="0" xfId="0" applyFont="1" applyFill="1" applyAlignment="1">
      <alignment horizontal="center"/>
    </xf>
    <xf numFmtId="0" fontId="57" fillId="0" borderId="21" xfId="0" applyFont="1" applyBorder="1" applyAlignment="1">
      <alignment horizontal="center"/>
    </xf>
    <xf numFmtId="49" fontId="58" fillId="0" borderId="22" xfId="0" applyNumberFormat="1" applyFont="1" applyBorder="1" applyAlignment="1">
      <alignment horizontal="center"/>
    </xf>
    <xf numFmtId="49" fontId="58" fillId="0" borderId="22" xfId="0" applyNumberFormat="1" applyFont="1" applyBorder="1"/>
    <xf numFmtId="0" fontId="57" fillId="0" borderId="25" xfId="0" applyFont="1" applyBorder="1" applyAlignment="1">
      <alignment horizontal="center"/>
    </xf>
    <xf numFmtId="0" fontId="57" fillId="0" borderId="24" xfId="0" applyFont="1" applyBorder="1" applyAlignment="1">
      <alignment horizontal="center"/>
    </xf>
    <xf numFmtId="0" fontId="33" fillId="3" borderId="0" xfId="0" applyFont="1" applyFill="1" applyAlignment="1">
      <alignment horizontal="left" vertical="center"/>
    </xf>
    <xf numFmtId="49" fontId="9" fillId="2" borderId="9" xfId="0" applyNumberFormat="1" applyFont="1" applyFill="1" applyBorder="1" applyAlignment="1">
      <alignment horizontal="center"/>
    </xf>
    <xf numFmtId="49" fontId="9" fillId="0" borderId="22" xfId="0" applyNumberFormat="1" applyFont="1" applyBorder="1"/>
    <xf numFmtId="49" fontId="9" fillId="0" borderId="10" xfId="0" applyNumberFormat="1" applyFont="1" applyBorder="1"/>
    <xf numFmtId="0" fontId="25" fillId="6" borderId="25" xfId="0" applyFont="1" applyFill="1" applyBorder="1" applyAlignment="1">
      <alignment horizontal="center"/>
    </xf>
    <xf numFmtId="0" fontId="25" fillId="6" borderId="21" xfId="0" applyFont="1" applyFill="1" applyBorder="1" applyAlignment="1">
      <alignment horizontal="center"/>
    </xf>
    <xf numFmtId="49" fontId="9" fillId="2" borderId="22" xfId="0" applyNumberFormat="1" applyFont="1" applyFill="1" applyBorder="1" applyAlignment="1">
      <alignment horizontal="center"/>
    </xf>
    <xf numFmtId="0" fontId="9" fillId="2" borderId="25" xfId="0" applyFont="1" applyFill="1" applyBorder="1" applyAlignment="1">
      <alignment horizontal="center"/>
    </xf>
    <xf numFmtId="0" fontId="9" fillId="0" borderId="21" xfId="0" applyFont="1" applyBorder="1"/>
    <xf numFmtId="0" fontId="9" fillId="0" borderId="24" xfId="0" applyFont="1" applyBorder="1"/>
    <xf numFmtId="0" fontId="23" fillId="2" borderId="0" xfId="0" applyFont="1" applyFill="1" applyAlignment="1">
      <alignment horizontal="left" vertical="center"/>
    </xf>
    <xf numFmtId="49" fontId="9" fillId="2" borderId="41" xfId="0" applyNumberFormat="1" applyFont="1" applyFill="1" applyBorder="1" applyAlignment="1">
      <alignment horizontal="center"/>
    </xf>
    <xf numFmtId="49" fontId="9" fillId="0" borderId="0" xfId="0" applyNumberFormat="1" applyFont="1"/>
    <xf numFmtId="0" fontId="25" fillId="2" borderId="0" xfId="0" applyFont="1" applyFill="1" applyAlignment="1">
      <alignment horizontal="center"/>
    </xf>
    <xf numFmtId="0" fontId="2" fillId="4" borderId="39" xfId="0" applyFont="1" applyFill="1" applyBorder="1" applyAlignment="1">
      <alignment vertical="center"/>
    </xf>
    <xf numFmtId="0" fontId="7" fillId="2" borderId="0" xfId="0" applyFont="1" applyFill="1" applyAlignment="1">
      <alignment horizontal="right"/>
    </xf>
    <xf numFmtId="0" fontId="7" fillId="2" borderId="0" xfId="0" applyFont="1" applyFill="1" applyAlignment="1">
      <alignment horizontal="right" vertical="center"/>
    </xf>
    <xf numFmtId="0" fontId="39" fillId="4" borderId="0" xfId="0" applyFont="1" applyFill="1"/>
    <xf numFmtId="0" fontId="20" fillId="8" borderId="7" xfId="1" applyFont="1" applyFill="1" applyBorder="1" applyAlignment="1">
      <alignment vertical="center"/>
    </xf>
    <xf numFmtId="0" fontId="20" fillId="8" borderId="11" xfId="1" applyFont="1" applyFill="1" applyBorder="1" applyAlignment="1">
      <alignment vertical="center"/>
    </xf>
    <xf numFmtId="0" fontId="2" fillId="8" borderId="7" xfId="1" applyFont="1" applyFill="1" applyBorder="1" applyAlignment="1">
      <alignment horizontal="center" vertical="center"/>
    </xf>
    <xf numFmtId="0" fontId="2" fillId="8" borderId="38" xfId="0" applyFont="1" applyFill="1" applyBorder="1" applyAlignment="1">
      <alignment vertical="center"/>
    </xf>
    <xf numFmtId="0" fontId="7" fillId="8" borderId="0" xfId="0" applyFont="1" applyFill="1"/>
    <xf numFmtId="0" fontId="39" fillId="8" borderId="0" xfId="0" applyFont="1" applyFill="1" applyAlignment="1">
      <alignment vertical="center"/>
    </xf>
  </cellXfs>
  <cellStyles count="2">
    <cellStyle name="Normal" xfId="0" builtinId="0"/>
    <cellStyle name="Normal 2" xfId="1" xr:uid="{00000000-0005-0000-0000-00000100000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161925</xdr:colOff>
      <xdr:row>0</xdr:row>
      <xdr:rowOff>0</xdr:rowOff>
    </xdr:from>
    <xdr:to>
      <xdr:col>16</xdr:col>
      <xdr:colOff>5195</xdr:colOff>
      <xdr:row>5</xdr:row>
      <xdr:rowOff>93013</xdr:rowOff>
    </xdr:to>
    <xdr:pic>
      <xdr:nvPicPr>
        <xdr:cNvPr id="3" name="0 Imagen">
          <a:extLst>
            <a:ext uri="{FF2B5EF4-FFF2-40B4-BE49-F238E27FC236}">
              <a16:creationId xmlns:a16="http://schemas.microsoft.com/office/drawing/2014/main" id="{FAEC15EB-8134-413B-BD55-54FB8447DC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5946"/>
        <a:stretch>
          <a:fillRect/>
        </a:stretch>
      </xdr:blipFill>
      <xdr:spPr bwMode="auto">
        <a:xfrm>
          <a:off x="5991225" y="0"/>
          <a:ext cx="2224520" cy="902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xdr:col>
      <xdr:colOff>1133475</xdr:colOff>
      <xdr:row>0</xdr:row>
      <xdr:rowOff>0</xdr:rowOff>
    </xdr:from>
    <xdr:to>
      <xdr:col>16</xdr:col>
      <xdr:colOff>1338695</xdr:colOff>
      <xdr:row>5</xdr:row>
      <xdr:rowOff>16813</xdr:rowOff>
    </xdr:to>
    <xdr:pic>
      <xdr:nvPicPr>
        <xdr:cNvPr id="2" name="0 Imagen">
          <a:extLst>
            <a:ext uri="{FF2B5EF4-FFF2-40B4-BE49-F238E27FC236}">
              <a16:creationId xmlns:a16="http://schemas.microsoft.com/office/drawing/2014/main" id="{D619569E-B043-4253-A1DD-2A96A78C6A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5946"/>
        <a:stretch>
          <a:fillRect/>
        </a:stretch>
      </xdr:blipFill>
      <xdr:spPr bwMode="auto">
        <a:xfrm>
          <a:off x="7086600" y="0"/>
          <a:ext cx="2224520" cy="826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933450</xdr:colOff>
      <xdr:row>0</xdr:row>
      <xdr:rowOff>0</xdr:rowOff>
    </xdr:from>
    <xdr:to>
      <xdr:col>13</xdr:col>
      <xdr:colOff>1214870</xdr:colOff>
      <xdr:row>5</xdr:row>
      <xdr:rowOff>16813</xdr:rowOff>
    </xdr:to>
    <xdr:pic>
      <xdr:nvPicPr>
        <xdr:cNvPr id="2" name="0 Imagen">
          <a:extLst>
            <a:ext uri="{FF2B5EF4-FFF2-40B4-BE49-F238E27FC236}">
              <a16:creationId xmlns:a16="http://schemas.microsoft.com/office/drawing/2014/main" id="{EE479D02-3D32-4B3A-8603-BF07351A01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5946"/>
        <a:stretch>
          <a:fillRect/>
        </a:stretch>
      </xdr:blipFill>
      <xdr:spPr bwMode="auto">
        <a:xfrm>
          <a:off x="5334000" y="0"/>
          <a:ext cx="2224520" cy="826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809625</xdr:colOff>
      <xdr:row>0</xdr:row>
      <xdr:rowOff>0</xdr:rowOff>
    </xdr:from>
    <xdr:to>
      <xdr:col>14</xdr:col>
      <xdr:colOff>224270</xdr:colOff>
      <xdr:row>4</xdr:row>
      <xdr:rowOff>150163</xdr:rowOff>
    </xdr:to>
    <xdr:pic>
      <xdr:nvPicPr>
        <xdr:cNvPr id="3" name="0 Imagen">
          <a:extLst>
            <a:ext uri="{FF2B5EF4-FFF2-40B4-BE49-F238E27FC236}">
              <a16:creationId xmlns:a16="http://schemas.microsoft.com/office/drawing/2014/main" id="{B078F938-5950-4E9E-BBE9-1FB69FD0E5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5946"/>
        <a:stretch>
          <a:fillRect/>
        </a:stretch>
      </xdr:blipFill>
      <xdr:spPr bwMode="auto">
        <a:xfrm>
          <a:off x="5676900" y="0"/>
          <a:ext cx="2224520" cy="902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1133475</xdr:colOff>
      <xdr:row>0</xdr:row>
      <xdr:rowOff>0</xdr:rowOff>
    </xdr:from>
    <xdr:to>
      <xdr:col>17</xdr:col>
      <xdr:colOff>33770</xdr:colOff>
      <xdr:row>5</xdr:row>
      <xdr:rowOff>16813</xdr:rowOff>
    </xdr:to>
    <xdr:pic>
      <xdr:nvPicPr>
        <xdr:cNvPr id="2" name="0 Imagen">
          <a:extLst>
            <a:ext uri="{FF2B5EF4-FFF2-40B4-BE49-F238E27FC236}">
              <a16:creationId xmlns:a16="http://schemas.microsoft.com/office/drawing/2014/main" id="{EB119838-6380-4A22-A711-1B3D27F3F2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5946"/>
        <a:stretch>
          <a:fillRect/>
        </a:stretch>
      </xdr:blipFill>
      <xdr:spPr bwMode="auto">
        <a:xfrm>
          <a:off x="7086600" y="0"/>
          <a:ext cx="2224520" cy="826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809625</xdr:colOff>
      <xdr:row>0</xdr:row>
      <xdr:rowOff>0</xdr:rowOff>
    </xdr:from>
    <xdr:to>
      <xdr:col>14</xdr:col>
      <xdr:colOff>224270</xdr:colOff>
      <xdr:row>4</xdr:row>
      <xdr:rowOff>150163</xdr:rowOff>
    </xdr:to>
    <xdr:pic>
      <xdr:nvPicPr>
        <xdr:cNvPr id="2" name="0 Imagen">
          <a:extLst>
            <a:ext uri="{FF2B5EF4-FFF2-40B4-BE49-F238E27FC236}">
              <a16:creationId xmlns:a16="http://schemas.microsoft.com/office/drawing/2014/main" id="{20E44ED2-AC59-4353-AF19-A382401784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5946"/>
        <a:stretch>
          <a:fillRect/>
        </a:stretch>
      </xdr:blipFill>
      <xdr:spPr bwMode="auto">
        <a:xfrm>
          <a:off x="5514975" y="0"/>
          <a:ext cx="2224520" cy="902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809625</xdr:colOff>
      <xdr:row>0</xdr:row>
      <xdr:rowOff>0</xdr:rowOff>
    </xdr:from>
    <xdr:to>
      <xdr:col>14</xdr:col>
      <xdr:colOff>148070</xdr:colOff>
      <xdr:row>4</xdr:row>
      <xdr:rowOff>150163</xdr:rowOff>
    </xdr:to>
    <xdr:pic>
      <xdr:nvPicPr>
        <xdr:cNvPr id="2" name="0 Imagen">
          <a:extLst>
            <a:ext uri="{FF2B5EF4-FFF2-40B4-BE49-F238E27FC236}">
              <a16:creationId xmlns:a16="http://schemas.microsoft.com/office/drawing/2014/main" id="{1D57F3D3-5054-4690-B28D-2C38BAB413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5946"/>
        <a:stretch>
          <a:fillRect/>
        </a:stretch>
      </xdr:blipFill>
      <xdr:spPr bwMode="auto">
        <a:xfrm>
          <a:off x="5514975" y="0"/>
          <a:ext cx="2224520" cy="902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809625</xdr:colOff>
      <xdr:row>0</xdr:row>
      <xdr:rowOff>0</xdr:rowOff>
    </xdr:from>
    <xdr:to>
      <xdr:col>14</xdr:col>
      <xdr:colOff>224270</xdr:colOff>
      <xdr:row>4</xdr:row>
      <xdr:rowOff>150163</xdr:rowOff>
    </xdr:to>
    <xdr:pic>
      <xdr:nvPicPr>
        <xdr:cNvPr id="2" name="0 Imagen">
          <a:extLst>
            <a:ext uri="{FF2B5EF4-FFF2-40B4-BE49-F238E27FC236}">
              <a16:creationId xmlns:a16="http://schemas.microsoft.com/office/drawing/2014/main" id="{11D912F4-56DC-45BE-A6EB-18D9B841FB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5946"/>
        <a:stretch>
          <a:fillRect/>
        </a:stretch>
      </xdr:blipFill>
      <xdr:spPr bwMode="auto">
        <a:xfrm>
          <a:off x="5514975" y="0"/>
          <a:ext cx="2224520" cy="902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809625</xdr:colOff>
      <xdr:row>0</xdr:row>
      <xdr:rowOff>0</xdr:rowOff>
    </xdr:from>
    <xdr:to>
      <xdr:col>14</xdr:col>
      <xdr:colOff>224270</xdr:colOff>
      <xdr:row>4</xdr:row>
      <xdr:rowOff>150163</xdr:rowOff>
    </xdr:to>
    <xdr:pic>
      <xdr:nvPicPr>
        <xdr:cNvPr id="2" name="0 Imagen">
          <a:extLst>
            <a:ext uri="{FF2B5EF4-FFF2-40B4-BE49-F238E27FC236}">
              <a16:creationId xmlns:a16="http://schemas.microsoft.com/office/drawing/2014/main" id="{0B2BDFE1-3EE4-4B12-8D01-2F24D08458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5946"/>
        <a:stretch>
          <a:fillRect/>
        </a:stretch>
      </xdr:blipFill>
      <xdr:spPr bwMode="auto">
        <a:xfrm>
          <a:off x="5648325" y="0"/>
          <a:ext cx="2224520" cy="902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11</xdr:col>
      <xdr:colOff>809625</xdr:colOff>
      <xdr:row>0</xdr:row>
      <xdr:rowOff>0</xdr:rowOff>
    </xdr:from>
    <xdr:to>
      <xdr:col>14</xdr:col>
      <xdr:colOff>148070</xdr:colOff>
      <xdr:row>4</xdr:row>
      <xdr:rowOff>150163</xdr:rowOff>
    </xdr:to>
    <xdr:pic>
      <xdr:nvPicPr>
        <xdr:cNvPr id="2" name="0 Imagen">
          <a:extLst>
            <a:ext uri="{FF2B5EF4-FFF2-40B4-BE49-F238E27FC236}">
              <a16:creationId xmlns:a16="http://schemas.microsoft.com/office/drawing/2014/main" id="{C0A55083-3D00-40C8-8690-59BFD775E7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5946"/>
        <a:stretch>
          <a:fillRect/>
        </a:stretch>
      </xdr:blipFill>
      <xdr:spPr bwMode="auto">
        <a:xfrm>
          <a:off x="5686425" y="0"/>
          <a:ext cx="2224520" cy="902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lex" id="{BC51171B-695A-4102-927F-D7B12AC980F7}" userId="S-1-5-21-4203221056-2776456968-2743471342-1117"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23" dT="2024-03-14T09:20:07.63" personId="{BC51171B-695A-4102-927F-D7B12AC980F7}" id="{A7B416A4-5B4D-4DB0-A7BF-BA35B362A484}">
    <text>El criterio para desempatar ha sido la diferencia entre partidos ganados y perdidos entre los equipos empatados a 2 eliminatorias ganadas.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48"/>
  <sheetViews>
    <sheetView showGridLines="0" tabSelected="1" workbookViewId="0">
      <selection activeCell="K38" sqref="K38"/>
    </sheetView>
  </sheetViews>
  <sheetFormatPr baseColWidth="10" defaultRowHeight="15" x14ac:dyDescent="0.25"/>
  <cols>
    <col min="1" max="1" width="3.7109375" customWidth="1"/>
    <col min="2" max="2" width="22.7109375" customWidth="1"/>
    <col min="3" max="3" width="6.5703125" customWidth="1"/>
    <col min="4" max="4" width="3.85546875" customWidth="1"/>
    <col min="5" max="5" width="4" customWidth="1"/>
    <col min="6" max="6" width="3.5703125" customWidth="1"/>
    <col min="7" max="7" width="4.85546875" customWidth="1"/>
    <col min="8" max="8" width="4.42578125" customWidth="1"/>
    <col min="9" max="9" width="5.140625" customWidth="1"/>
    <col min="10" max="10" width="5.7109375" customWidth="1"/>
    <col min="11" max="11" width="22.85546875" customWidth="1"/>
    <col min="12" max="12" width="3" customWidth="1"/>
    <col min="13" max="13" width="22.5703125" customWidth="1"/>
    <col min="14" max="14" width="3.5703125" customWidth="1"/>
    <col min="15" max="15" width="3.7109375" customWidth="1"/>
    <col min="16" max="16" width="2.85546875" customWidth="1"/>
    <col min="17" max="17" width="22.140625" customWidth="1"/>
    <col min="18" max="18" width="2.7109375" customWidth="1"/>
    <col min="19" max="19" width="20.85546875" customWidth="1"/>
    <col min="20" max="20" width="3.42578125" customWidth="1"/>
    <col min="21" max="21" width="3.5703125" customWidth="1"/>
  </cols>
  <sheetData>
    <row r="1" spans="1:22" ht="18" x14ac:dyDescent="0.25">
      <c r="A1" s="5"/>
      <c r="B1" s="81" t="s">
        <v>43</v>
      </c>
      <c r="C1" s="27"/>
      <c r="D1" s="5"/>
      <c r="E1" s="5"/>
      <c r="F1" s="5"/>
      <c r="G1" s="5"/>
      <c r="H1" s="5"/>
      <c r="I1" s="5"/>
      <c r="J1" s="5"/>
      <c r="K1" s="5"/>
      <c r="L1" s="5"/>
      <c r="M1" s="5"/>
      <c r="N1" s="5"/>
      <c r="O1" s="5"/>
      <c r="P1" s="5"/>
      <c r="Q1" s="5"/>
      <c r="R1" s="5"/>
      <c r="S1" s="5"/>
      <c r="T1" s="5"/>
      <c r="U1" s="5"/>
      <c r="V1" s="5"/>
    </row>
    <row r="2" spans="1:22" ht="8.25" customHeight="1" x14ac:dyDescent="0.25">
      <c r="A2" s="5"/>
      <c r="B2" s="5"/>
      <c r="C2" s="5"/>
      <c r="D2" s="5"/>
      <c r="E2" s="5"/>
      <c r="F2" s="5"/>
      <c r="G2" s="5"/>
      <c r="H2" s="5"/>
      <c r="I2" s="5"/>
      <c r="J2" s="5"/>
      <c r="K2" s="5"/>
      <c r="L2" s="5"/>
      <c r="M2" s="5"/>
      <c r="N2" s="5"/>
      <c r="O2" s="5"/>
      <c r="P2" s="5"/>
      <c r="Q2" s="5"/>
      <c r="R2" s="5"/>
      <c r="S2" s="5"/>
      <c r="T2" s="5"/>
      <c r="U2" s="5"/>
      <c r="V2" s="5"/>
    </row>
    <row r="3" spans="1:22" ht="14.1" customHeight="1" x14ac:dyDescent="0.25">
      <c r="A3" s="5"/>
      <c r="B3" s="78" t="s">
        <v>17</v>
      </c>
      <c r="C3" s="19"/>
      <c r="D3" s="5"/>
      <c r="E3" s="5"/>
      <c r="F3" s="5"/>
      <c r="G3" s="5"/>
      <c r="H3" s="5"/>
      <c r="I3" s="5"/>
      <c r="J3" s="5"/>
      <c r="K3" s="5"/>
      <c r="L3" s="5"/>
      <c r="M3" s="5"/>
      <c r="N3" s="5"/>
      <c r="O3" s="5"/>
      <c r="P3" s="5"/>
      <c r="Q3" s="5"/>
      <c r="R3" s="5"/>
      <c r="S3" s="5"/>
      <c r="T3" s="5"/>
      <c r="U3" s="5"/>
      <c r="V3" s="5"/>
    </row>
    <row r="4" spans="1:22" ht="9" customHeight="1" x14ac:dyDescent="0.25">
      <c r="A4" s="5"/>
      <c r="B4" s="79"/>
      <c r="C4" s="18"/>
      <c r="D4" s="5"/>
      <c r="E4" s="5"/>
      <c r="F4" s="5"/>
      <c r="G4" s="5"/>
      <c r="H4" s="5"/>
      <c r="I4" s="5"/>
      <c r="J4" s="5"/>
      <c r="K4" s="5"/>
      <c r="L4" s="5"/>
      <c r="M4" s="5"/>
      <c r="N4" s="5"/>
      <c r="O4" s="5"/>
      <c r="P4" s="5"/>
      <c r="Q4" s="5"/>
      <c r="R4" s="5"/>
      <c r="S4" s="5"/>
      <c r="T4" s="5"/>
      <c r="U4" s="5"/>
      <c r="V4" s="5"/>
    </row>
    <row r="5" spans="1:22" ht="14.25" customHeight="1" x14ac:dyDescent="0.25">
      <c r="A5" s="5"/>
      <c r="B5" s="78" t="s">
        <v>16</v>
      </c>
      <c r="C5" s="36"/>
      <c r="D5" s="5"/>
      <c r="E5" s="5"/>
      <c r="F5" s="5"/>
      <c r="G5" s="5"/>
      <c r="H5" s="5"/>
      <c r="I5" s="5"/>
      <c r="J5" s="5"/>
      <c r="K5" s="5"/>
      <c r="L5" s="5"/>
      <c r="M5" s="5"/>
      <c r="N5" s="5"/>
      <c r="O5" s="5"/>
      <c r="P5" s="5"/>
      <c r="Q5" s="5"/>
      <c r="R5" s="5"/>
      <c r="S5" s="5"/>
      <c r="T5" s="5"/>
      <c r="U5" s="5"/>
      <c r="V5" s="5"/>
    </row>
    <row r="6" spans="1:22" s="28" customFormat="1" ht="14.1" customHeight="1" x14ac:dyDescent="0.25">
      <c r="B6" s="199" t="s">
        <v>67</v>
      </c>
      <c r="C6" s="199"/>
      <c r="D6" s="199"/>
      <c r="E6" s="199"/>
      <c r="F6" s="199"/>
      <c r="G6" s="199"/>
      <c r="H6" s="199"/>
      <c r="I6" s="199"/>
      <c r="J6" s="199"/>
      <c r="K6" s="199"/>
      <c r="L6" s="63"/>
      <c r="M6" s="63"/>
      <c r="N6" s="63"/>
      <c r="O6" s="63"/>
      <c r="P6" s="63"/>
      <c r="Q6" s="63"/>
    </row>
    <row r="7" spans="1:22" s="3" customFormat="1" ht="9" customHeight="1" x14ac:dyDescent="0.25">
      <c r="A7" s="17"/>
      <c r="B7" s="64"/>
      <c r="C7" s="64"/>
      <c r="D7" s="65"/>
      <c r="E7" s="65"/>
      <c r="F7" s="65"/>
      <c r="G7" s="65"/>
      <c r="H7" s="65"/>
      <c r="I7" s="65"/>
      <c r="J7" s="65"/>
      <c r="K7" s="65"/>
      <c r="L7" s="65"/>
      <c r="M7" s="65"/>
      <c r="N7" s="65"/>
      <c r="O7" s="65"/>
      <c r="P7" s="65"/>
      <c r="Q7" s="65"/>
      <c r="R7" s="17"/>
      <c r="S7" s="17"/>
      <c r="T7" s="17"/>
      <c r="U7" s="17"/>
      <c r="V7" s="17"/>
    </row>
    <row r="8" spans="1:22" s="3" customFormat="1" ht="14.1" customHeight="1" x14ac:dyDescent="0.25">
      <c r="A8" s="17"/>
      <c r="B8" s="66" t="s">
        <v>40</v>
      </c>
      <c r="C8" s="66"/>
      <c r="D8" s="67"/>
      <c r="E8" s="67"/>
      <c r="F8" s="67"/>
      <c r="G8" s="67"/>
      <c r="H8" s="67"/>
      <c r="I8" s="67"/>
      <c r="J8" s="67"/>
      <c r="K8" s="67"/>
      <c r="L8" s="67"/>
      <c r="M8" s="67"/>
      <c r="N8" s="68"/>
      <c r="O8" s="68"/>
      <c r="P8" s="68"/>
      <c r="Q8" s="68"/>
      <c r="R8" s="17"/>
      <c r="S8" s="17"/>
      <c r="T8" s="17"/>
      <c r="U8" s="17"/>
      <c r="V8" s="17"/>
    </row>
    <row r="9" spans="1:22" s="3" customFormat="1" ht="14.1" customHeight="1" x14ac:dyDescent="0.25">
      <c r="A9" s="17"/>
      <c r="B9" s="66" t="s">
        <v>41</v>
      </c>
      <c r="C9" s="66"/>
      <c r="D9" s="67"/>
      <c r="E9" s="67"/>
      <c r="F9" s="67"/>
      <c r="G9" s="67"/>
      <c r="H9" s="67"/>
      <c r="I9" s="67"/>
      <c r="J9" s="67"/>
      <c r="K9" s="67"/>
      <c r="L9" s="67"/>
      <c r="M9" s="67"/>
      <c r="N9" s="68"/>
      <c r="O9" s="68"/>
      <c r="P9" s="68"/>
      <c r="Q9" s="68"/>
      <c r="R9" s="17"/>
      <c r="S9" s="17"/>
      <c r="T9" s="17"/>
      <c r="U9" s="17"/>
      <c r="V9" s="17"/>
    </row>
    <row r="10" spans="1:22" s="3" customFormat="1" ht="14.1" customHeight="1" x14ac:dyDescent="0.25">
      <c r="A10" s="17"/>
      <c r="B10" s="66" t="s">
        <v>39</v>
      </c>
      <c r="C10" s="66"/>
      <c r="D10" s="67"/>
      <c r="E10" s="67"/>
      <c r="F10" s="67"/>
      <c r="G10" s="67"/>
      <c r="H10" s="67"/>
      <c r="I10" s="67"/>
      <c r="J10" s="67"/>
      <c r="K10" s="67"/>
      <c r="L10" s="67"/>
      <c r="M10" s="67"/>
      <c r="N10" s="68"/>
      <c r="O10" s="68"/>
      <c r="P10" s="68"/>
      <c r="Q10" s="68"/>
      <c r="R10" s="17"/>
      <c r="S10" s="17"/>
      <c r="T10" s="17"/>
      <c r="U10" s="17"/>
      <c r="V10" s="17"/>
    </row>
    <row r="11" spans="1:22" s="3" customFormat="1" ht="12.95" customHeight="1" x14ac:dyDescent="0.25">
      <c r="A11" s="17"/>
      <c r="B11" s="19"/>
      <c r="C11" s="19"/>
      <c r="D11" s="17"/>
      <c r="E11" s="17"/>
      <c r="F11" s="20"/>
      <c r="G11" s="20"/>
      <c r="H11" s="20"/>
      <c r="I11" s="20"/>
      <c r="J11" s="20"/>
      <c r="K11" s="20"/>
      <c r="L11" s="20"/>
      <c r="M11" s="17"/>
      <c r="N11" s="17"/>
      <c r="O11" s="17"/>
      <c r="P11" s="17"/>
      <c r="Q11" s="17"/>
      <c r="R11" s="17"/>
      <c r="S11" s="17"/>
      <c r="T11" s="17"/>
      <c r="U11" s="17"/>
      <c r="V11" s="17"/>
    </row>
    <row r="12" spans="1:22" s="3" customFormat="1" ht="12.95" customHeight="1" thickBot="1" x14ac:dyDescent="0.3">
      <c r="A12" s="17"/>
      <c r="B12" s="17"/>
      <c r="C12" s="17"/>
      <c r="D12" s="17"/>
      <c r="E12" s="17"/>
      <c r="F12" s="17"/>
      <c r="G12" s="17"/>
      <c r="H12" s="17"/>
      <c r="I12" s="17"/>
      <c r="J12" s="17"/>
      <c r="K12" s="17"/>
      <c r="L12" s="17"/>
      <c r="M12" s="17"/>
      <c r="N12" s="17"/>
      <c r="O12" s="17"/>
      <c r="P12" s="17"/>
      <c r="Q12" s="17"/>
      <c r="R12" s="17"/>
      <c r="S12" s="17"/>
      <c r="T12" s="17"/>
      <c r="U12" s="17"/>
      <c r="V12" s="17"/>
    </row>
    <row r="13" spans="1:22" s="3" customFormat="1" ht="17.100000000000001" customHeight="1" thickBot="1" x14ac:dyDescent="0.3">
      <c r="A13" s="6"/>
      <c r="B13" s="1" t="s">
        <v>7</v>
      </c>
      <c r="C13" s="32" t="s">
        <v>24</v>
      </c>
      <c r="D13" s="21" t="s">
        <v>2</v>
      </c>
      <c r="E13" s="22" t="s">
        <v>0</v>
      </c>
      <c r="F13" s="23" t="s">
        <v>1</v>
      </c>
      <c r="G13" s="23" t="s">
        <v>3</v>
      </c>
      <c r="H13" s="24" t="s">
        <v>4</v>
      </c>
      <c r="I13" s="25" t="s">
        <v>5</v>
      </c>
      <c r="J13" s="17"/>
      <c r="K13" s="4" t="s">
        <v>49</v>
      </c>
      <c r="L13" s="7"/>
      <c r="M13" s="2"/>
      <c r="N13" s="26"/>
      <c r="O13" s="17"/>
      <c r="P13" s="17"/>
      <c r="Q13" s="4" t="s">
        <v>51</v>
      </c>
      <c r="R13" s="7"/>
      <c r="S13" s="2"/>
      <c r="T13" s="26"/>
      <c r="U13" s="17"/>
      <c r="V13" s="17"/>
    </row>
    <row r="14" spans="1:22" s="3" customFormat="1" ht="17.100000000000001" customHeight="1" x14ac:dyDescent="0.25">
      <c r="A14" s="92">
        <v>1</v>
      </c>
      <c r="B14" s="170" t="s">
        <v>44</v>
      </c>
      <c r="C14" s="98">
        <v>1</v>
      </c>
      <c r="D14" s="8">
        <f>COUNT(N14,O17,T14)</f>
        <v>3</v>
      </c>
      <c r="E14" s="9">
        <f>IF(N14&gt;O14,1,0)+IF(O17&gt;N17,1,0)+IF(T14&gt;U14,1,0)</f>
        <v>3</v>
      </c>
      <c r="F14" s="9">
        <f>IF(N14&lt;O14,1,0)+IF(O17&lt;N17,1,0)+IF(T14&lt;U14,1,0)</f>
        <v>0</v>
      </c>
      <c r="G14" s="9">
        <f>VALUE(N14+O17+T14)</f>
        <v>7</v>
      </c>
      <c r="H14" s="9">
        <f>VALUE(O14+N17+U14)</f>
        <v>-4</v>
      </c>
      <c r="I14" s="10">
        <f>AVERAGE(G14-H14)</f>
        <v>11</v>
      </c>
      <c r="J14" s="29"/>
      <c r="K14" s="44" t="str">
        <f>B14</f>
        <v xml:space="preserve">GLOBAL TC </v>
      </c>
      <c r="L14" s="45" t="s">
        <v>6</v>
      </c>
      <c r="M14" s="61" t="str">
        <f>B17</f>
        <v>MALLORCA TC TEULERA</v>
      </c>
      <c r="N14" s="58">
        <v>2</v>
      </c>
      <c r="O14" s="58">
        <v>1</v>
      </c>
      <c r="P14" s="39"/>
      <c r="Q14" s="44" t="str">
        <f>B14</f>
        <v xml:space="preserve">GLOBAL TC </v>
      </c>
      <c r="R14" s="45" t="s">
        <v>6</v>
      </c>
      <c r="S14" s="61" t="str">
        <f>B15</f>
        <v>RAFA NADAL CLUB "A"</v>
      </c>
      <c r="T14" s="58">
        <v>2</v>
      </c>
      <c r="U14" s="58">
        <v>1</v>
      </c>
      <c r="V14" s="17"/>
    </row>
    <row r="15" spans="1:22" s="3" customFormat="1" ht="17.100000000000001" customHeight="1" x14ac:dyDescent="0.25">
      <c r="A15" s="93">
        <v>2</v>
      </c>
      <c r="B15" s="171" t="s">
        <v>31</v>
      </c>
      <c r="C15" s="100">
        <v>4</v>
      </c>
      <c r="D15" s="11">
        <f>COUNT(N15,O18,U14)</f>
        <v>3</v>
      </c>
      <c r="E15" s="11">
        <f>IF(N15&gt;O15,1,0)+IF(O18&gt;N18,1,0)+IF(U14&gt;T14,1,0)</f>
        <v>1</v>
      </c>
      <c r="F15" s="11">
        <f>IF(N15&lt;O15,1,0)+IF(O18&lt;N18,1,0)+IF(U14&lt;T14,1,0)</f>
        <v>2</v>
      </c>
      <c r="G15" s="11">
        <f>VALUE(N15+O18+U14)</f>
        <v>4</v>
      </c>
      <c r="H15" s="11">
        <f>VALUE(O15+N18+T14)</f>
        <v>5</v>
      </c>
      <c r="I15" s="12">
        <f>AVERAGE(G15-H15)</f>
        <v>-1</v>
      </c>
      <c r="J15" s="29"/>
      <c r="K15" s="44" t="str">
        <f>B15</f>
        <v>RAFA NADAL CLUB "A"</v>
      </c>
      <c r="L15" s="45" t="s">
        <v>6</v>
      </c>
      <c r="M15" s="47" t="str">
        <f>B16</f>
        <v>SPORTING TC "B"</v>
      </c>
      <c r="N15" s="58">
        <v>2</v>
      </c>
      <c r="O15" s="58">
        <v>1</v>
      </c>
      <c r="P15" s="39"/>
      <c r="Q15" s="44" t="str">
        <f>B16</f>
        <v>SPORTING TC "B"</v>
      </c>
      <c r="R15" s="45" t="s">
        <v>6</v>
      </c>
      <c r="S15" s="47" t="str">
        <f>B17</f>
        <v>MALLORCA TC TEULERA</v>
      </c>
      <c r="T15" s="58">
        <v>2</v>
      </c>
      <c r="U15" s="58">
        <v>1</v>
      </c>
      <c r="V15" s="17"/>
    </row>
    <row r="16" spans="1:22" s="3" customFormat="1" ht="17.100000000000001" customHeight="1" x14ac:dyDescent="0.25">
      <c r="A16" s="93">
        <v>3</v>
      </c>
      <c r="B16" s="112" t="s">
        <v>45</v>
      </c>
      <c r="C16" s="100"/>
      <c r="D16" s="11">
        <f>COUNT(O15,N17,T15)</f>
        <v>3</v>
      </c>
      <c r="E16" s="11">
        <f>IF(N17&gt;O17,1,0)+IF(O15&gt;N15,1,0)+IF(T15&gt;U15,1,0)</f>
        <v>1</v>
      </c>
      <c r="F16" s="11">
        <f>IF(N17&lt;O17,1,0)+IF(O15&lt;N15,1,0)+IF(T15&lt;U15,1,0)</f>
        <v>2</v>
      </c>
      <c r="G16" s="11">
        <f>VALUE(O15+N17+T15)</f>
        <v>-3</v>
      </c>
      <c r="H16" s="11">
        <f>VALUE(N15+O17+U15)</f>
        <v>6</v>
      </c>
      <c r="I16" s="12">
        <f>AVERAGE(G16-H16)</f>
        <v>-9</v>
      </c>
      <c r="J16" s="17"/>
      <c r="K16" s="4" t="s">
        <v>50</v>
      </c>
      <c r="L16" s="7"/>
      <c r="M16" s="2"/>
      <c r="N16" s="60"/>
      <c r="O16" s="80"/>
      <c r="P16" s="40"/>
      <c r="Q16" s="40"/>
      <c r="R16" s="40"/>
      <c r="S16" s="40"/>
      <c r="T16" s="80"/>
      <c r="U16" s="80"/>
      <c r="V16" s="17"/>
    </row>
    <row r="17" spans="1:22" s="3" customFormat="1" ht="17.100000000000001" customHeight="1" thickBot="1" x14ac:dyDescent="0.3">
      <c r="A17" s="94">
        <v>4</v>
      </c>
      <c r="B17" s="114" t="s">
        <v>37</v>
      </c>
      <c r="C17" s="102"/>
      <c r="D17" s="123">
        <f>COUNT(O14,N18,U15)</f>
        <v>3</v>
      </c>
      <c r="E17" s="13">
        <f>IF(O14&gt;N14,1,0)+IF(N18&gt;O18,1,0)+IF(U15&gt;T15,1,0)</f>
        <v>1</v>
      </c>
      <c r="F17" s="13">
        <f>IF(O14&lt;N14,1,0)+IF(N18&lt;O18,1,0)+IF(U15&lt;T15,1,0)</f>
        <v>2</v>
      </c>
      <c r="G17" s="13">
        <f>VALUE(O14+N18+U15)</f>
        <v>4</v>
      </c>
      <c r="H17" s="13">
        <f>VALUE(N14+O18+T15)</f>
        <v>5</v>
      </c>
      <c r="I17" s="14">
        <f>AVERAGE(G17-H17)</f>
        <v>-1</v>
      </c>
      <c r="J17" s="17"/>
      <c r="K17" s="44" t="str">
        <f>B16</f>
        <v>SPORTING TC "B"</v>
      </c>
      <c r="L17" s="45" t="s">
        <v>6</v>
      </c>
      <c r="M17" s="61" t="str">
        <f>B14</f>
        <v xml:space="preserve">GLOBAL TC </v>
      </c>
      <c r="N17" s="165">
        <v>-6</v>
      </c>
      <c r="O17" s="165">
        <v>3</v>
      </c>
      <c r="P17" s="40"/>
      <c r="Q17" s="40"/>
      <c r="R17" s="40"/>
      <c r="S17" s="40"/>
      <c r="T17" s="80"/>
      <c r="U17" s="80"/>
      <c r="V17" s="17"/>
    </row>
    <row r="18" spans="1:22" s="3" customFormat="1" ht="15.75" customHeight="1" x14ac:dyDescent="0.25">
      <c r="A18" s="136"/>
      <c r="B18" s="17"/>
      <c r="C18" s="29"/>
      <c r="D18" s="17"/>
      <c r="E18" s="17"/>
      <c r="F18" s="17"/>
      <c r="G18" s="17"/>
      <c r="H18" s="17"/>
      <c r="I18" s="17"/>
      <c r="J18" s="17"/>
      <c r="K18" s="44" t="str">
        <f>B17</f>
        <v>MALLORCA TC TEULERA</v>
      </c>
      <c r="L18" s="45" t="s">
        <v>6</v>
      </c>
      <c r="M18" s="47" t="str">
        <f>B15</f>
        <v>RAFA NADAL CLUB "A"</v>
      </c>
      <c r="N18" s="58">
        <v>2</v>
      </c>
      <c r="O18" s="58">
        <v>1</v>
      </c>
      <c r="P18" s="40"/>
      <c r="Q18" s="40"/>
      <c r="R18" s="40"/>
      <c r="S18" s="40"/>
      <c r="T18" s="80"/>
      <c r="U18" s="80"/>
      <c r="V18" s="17"/>
    </row>
    <row r="19" spans="1:22" ht="12.95" customHeight="1" thickBot="1" x14ac:dyDescent="0.3">
      <c r="A19" s="136"/>
      <c r="B19" s="17"/>
      <c r="C19" s="29"/>
      <c r="D19" s="17"/>
      <c r="E19" s="17"/>
      <c r="F19" s="17"/>
      <c r="G19" s="17"/>
      <c r="H19" s="17"/>
      <c r="I19" s="17"/>
      <c r="J19" s="17"/>
      <c r="K19" s="40"/>
      <c r="L19" s="40"/>
      <c r="M19" s="40"/>
      <c r="N19" s="80"/>
      <c r="O19" s="80"/>
      <c r="P19" s="40"/>
      <c r="Q19" s="40"/>
      <c r="R19" s="40"/>
      <c r="S19" s="40"/>
      <c r="T19" s="80"/>
      <c r="U19" s="80"/>
      <c r="V19" s="5"/>
    </row>
    <row r="20" spans="1:22" s="3" customFormat="1" ht="17.100000000000001" customHeight="1" thickBot="1" x14ac:dyDescent="0.3">
      <c r="A20" s="6"/>
      <c r="B20" s="1" t="s">
        <v>8</v>
      </c>
      <c r="C20" s="32" t="s">
        <v>24</v>
      </c>
      <c r="D20" s="21" t="s">
        <v>2</v>
      </c>
      <c r="E20" s="22" t="s">
        <v>0</v>
      </c>
      <c r="F20" s="23" t="s">
        <v>1</v>
      </c>
      <c r="G20" s="23" t="s">
        <v>3</v>
      </c>
      <c r="H20" s="24" t="s">
        <v>4</v>
      </c>
      <c r="I20" s="25" t="s">
        <v>5</v>
      </c>
      <c r="J20" s="17"/>
      <c r="K20" s="4" t="s">
        <v>49</v>
      </c>
      <c r="L20" s="7"/>
      <c r="M20" s="2"/>
      <c r="N20" s="60"/>
      <c r="O20" s="80"/>
      <c r="P20" s="40"/>
      <c r="Q20" s="4" t="s">
        <v>51</v>
      </c>
      <c r="R20" s="7"/>
      <c r="S20" s="2"/>
      <c r="T20" s="60"/>
      <c r="U20" s="80"/>
      <c r="V20" s="17"/>
    </row>
    <row r="21" spans="1:22" s="3" customFormat="1" ht="17.100000000000001" customHeight="1" x14ac:dyDescent="0.25">
      <c r="A21" s="92">
        <v>1</v>
      </c>
      <c r="B21" s="170" t="s">
        <v>34</v>
      </c>
      <c r="C21" s="98">
        <v>2</v>
      </c>
      <c r="D21" s="8">
        <f>COUNT(N21,O24,T21)</f>
        <v>3</v>
      </c>
      <c r="E21" s="9">
        <f>IF(N21&gt;O21,1,0)+IF(O24&gt;N24,1,0)+IF(T21&gt;U21,1,0)</f>
        <v>2</v>
      </c>
      <c r="F21" s="9">
        <f>IF(N21&lt;O21,1,0)+IF(O24&lt;N24,1,0)+IF(T21&lt;U21,1,0)</f>
        <v>1</v>
      </c>
      <c r="G21" s="9">
        <f>VALUE(N21+O24+T21)</f>
        <v>6</v>
      </c>
      <c r="H21" s="9">
        <f>VALUE(O21+N24+U21)</f>
        <v>3</v>
      </c>
      <c r="I21" s="10">
        <f>AVERAGE(G21-H21)</f>
        <v>3</v>
      </c>
      <c r="J21" s="29"/>
      <c r="K21" s="44" t="str">
        <f>B21</f>
        <v>SPORTING TC "A"</v>
      </c>
      <c r="L21" s="45" t="s">
        <v>6</v>
      </c>
      <c r="M21" s="61" t="str">
        <f>B24</f>
        <v>MATCH POINT TC</v>
      </c>
      <c r="N21" s="58">
        <v>2</v>
      </c>
      <c r="O21" s="58">
        <v>1</v>
      </c>
      <c r="P21" s="39"/>
      <c r="Q21" s="44" t="str">
        <f>B21</f>
        <v>SPORTING TC "A"</v>
      </c>
      <c r="R21" s="45" t="s">
        <v>6</v>
      </c>
      <c r="S21" s="61" t="str">
        <f>B22</f>
        <v>CT FELANITX "A"</v>
      </c>
      <c r="T21" s="58">
        <v>3</v>
      </c>
      <c r="U21" s="58">
        <v>0</v>
      </c>
      <c r="V21" s="17"/>
    </row>
    <row r="22" spans="1:22" s="3" customFormat="1" ht="17.100000000000001" customHeight="1" x14ac:dyDescent="0.25">
      <c r="A22" s="93">
        <v>2</v>
      </c>
      <c r="B22" s="171" t="s">
        <v>46</v>
      </c>
      <c r="C22" s="100">
        <v>3</v>
      </c>
      <c r="D22" s="11">
        <f>COUNT(N22,O25,U21)</f>
        <v>3</v>
      </c>
      <c r="E22" s="11">
        <f>IF(N22&gt;O22,1,0)+IF(O25&gt;N25,1,0)+IF(U21&gt;T21,1,0)</f>
        <v>2</v>
      </c>
      <c r="F22" s="11">
        <f>IF(N22&lt;O22,1,0)+IF(O25&lt;N25,1,0)+IF(U21&lt;T21,1,0)</f>
        <v>1</v>
      </c>
      <c r="G22" s="11">
        <f>VALUE(N22+O25+U21)</f>
        <v>6</v>
      </c>
      <c r="H22" s="11">
        <f>VALUE(O22+N25+T21)</f>
        <v>3</v>
      </c>
      <c r="I22" s="12">
        <f>AVERAGE(G22-H22)</f>
        <v>3</v>
      </c>
      <c r="J22" s="29"/>
      <c r="K22" s="44" t="str">
        <f>B22</f>
        <v>CT FELANITX "A"</v>
      </c>
      <c r="L22" s="45" t="s">
        <v>6</v>
      </c>
      <c r="M22" s="47" t="str">
        <f>B23</f>
        <v>CT POLLENSA</v>
      </c>
      <c r="N22" s="58">
        <v>3</v>
      </c>
      <c r="O22" s="58">
        <v>0</v>
      </c>
      <c r="P22" s="39"/>
      <c r="Q22" s="44" t="str">
        <f>B23</f>
        <v>CT POLLENSA</v>
      </c>
      <c r="R22" s="45" t="s">
        <v>6</v>
      </c>
      <c r="S22" s="47" t="str">
        <f>B24</f>
        <v>MATCH POINT TC</v>
      </c>
      <c r="T22" s="58">
        <v>2</v>
      </c>
      <c r="U22" s="58">
        <v>1</v>
      </c>
      <c r="V22" s="17"/>
    </row>
    <row r="23" spans="1:22" s="3" customFormat="1" ht="17.100000000000001" customHeight="1" x14ac:dyDescent="0.25">
      <c r="A23" s="93">
        <v>3</v>
      </c>
      <c r="B23" s="112" t="s">
        <v>47</v>
      </c>
      <c r="C23" s="100"/>
      <c r="D23" s="11">
        <f>COUNT(O22,N24,T22)</f>
        <v>3</v>
      </c>
      <c r="E23" s="11">
        <f>IF(N24&gt;O24,1,0)+IF(O22&gt;N22,1,0)+IF(T22&gt;U22,1,0)</f>
        <v>2</v>
      </c>
      <c r="F23" s="11">
        <f>IF(N24&lt;O24,1,0)+IF(O22&lt;N22,1,0)+IF(T22&lt;U22,1,0)</f>
        <v>1</v>
      </c>
      <c r="G23" s="11">
        <f>VALUE(O22+N24+T22)</f>
        <v>4</v>
      </c>
      <c r="H23" s="11">
        <f>VALUE(N22+O24+U22)</f>
        <v>5</v>
      </c>
      <c r="I23" s="12">
        <f>AVERAGE(G23-H23)</f>
        <v>-1</v>
      </c>
      <c r="J23" s="17"/>
      <c r="K23" s="4" t="s">
        <v>50</v>
      </c>
      <c r="L23" s="7"/>
      <c r="M23" s="2"/>
      <c r="N23" s="103"/>
      <c r="O23" s="104"/>
      <c r="P23" s="40"/>
      <c r="Q23" s="40"/>
      <c r="R23" s="40"/>
      <c r="S23" s="40"/>
      <c r="T23" s="40"/>
      <c r="U23" s="40"/>
      <c r="V23" s="17"/>
    </row>
    <row r="24" spans="1:22" s="3" customFormat="1" ht="17.100000000000001" customHeight="1" thickBot="1" x14ac:dyDescent="0.3">
      <c r="A24" s="94">
        <v>4</v>
      </c>
      <c r="B24" s="114" t="s">
        <v>25</v>
      </c>
      <c r="C24" s="102"/>
      <c r="D24" s="13">
        <f>COUNT(O21,N25,U22)</f>
        <v>3</v>
      </c>
      <c r="E24" s="33">
        <f>IF(O21&gt;N21,1,0)+IF(N25&gt;O25,1,0)+IF(U22&gt;T22,1,0)</f>
        <v>0</v>
      </c>
      <c r="F24" s="33">
        <f>IF(O21&lt;N21,1,0)+IF(N25&lt;O25,1,0)+IF(U22&lt;T22,1,0)</f>
        <v>3</v>
      </c>
      <c r="G24" s="33">
        <f>VALUE(O21+N25+U22)</f>
        <v>2</v>
      </c>
      <c r="H24" s="33">
        <f>VALUE(N21+O25+T22)</f>
        <v>7</v>
      </c>
      <c r="I24" s="34">
        <f>AVERAGE(G24-H24)</f>
        <v>-5</v>
      </c>
      <c r="J24" s="17"/>
      <c r="K24" s="44" t="str">
        <f>B23</f>
        <v>CT POLLENSA</v>
      </c>
      <c r="L24" s="45" t="s">
        <v>6</v>
      </c>
      <c r="M24" s="61" t="str">
        <f>B21</f>
        <v>SPORTING TC "A"</v>
      </c>
      <c r="N24" s="58">
        <v>2</v>
      </c>
      <c r="O24" s="58">
        <v>1</v>
      </c>
      <c r="P24" s="40"/>
      <c r="Q24" s="40"/>
      <c r="R24" s="40"/>
      <c r="S24" s="40"/>
      <c r="T24" s="40"/>
      <c r="U24" s="40"/>
      <c r="V24" s="17"/>
    </row>
    <row r="25" spans="1:22" s="3" customFormat="1" ht="16.5" customHeight="1" x14ac:dyDescent="0.25">
      <c r="A25" s="17"/>
      <c r="B25" s="17"/>
      <c r="C25" s="17"/>
      <c r="D25" s="17"/>
      <c r="E25" s="17"/>
      <c r="F25" s="17"/>
      <c r="G25" s="17"/>
      <c r="H25" s="17"/>
      <c r="I25" s="17"/>
      <c r="J25" s="17"/>
      <c r="K25" s="44" t="str">
        <f>B24</f>
        <v>MATCH POINT TC</v>
      </c>
      <c r="L25" s="45" t="s">
        <v>6</v>
      </c>
      <c r="M25" s="47" t="str">
        <f>B22</f>
        <v>CT FELANITX "A"</v>
      </c>
      <c r="N25" s="58">
        <v>0</v>
      </c>
      <c r="O25" s="58">
        <v>3</v>
      </c>
      <c r="P25" s="40"/>
      <c r="Q25" s="40"/>
      <c r="R25" s="40"/>
      <c r="S25" s="40"/>
      <c r="T25" s="40"/>
      <c r="U25" s="40"/>
      <c r="V25" s="17"/>
    </row>
    <row r="26" spans="1:22" ht="12.95" customHeight="1" x14ac:dyDescent="0.25">
      <c r="A26" s="5"/>
      <c r="B26" s="5"/>
      <c r="C26" s="5"/>
      <c r="D26" s="5"/>
      <c r="E26" s="5"/>
      <c r="F26" s="5"/>
      <c r="G26" s="5"/>
      <c r="H26" s="5"/>
      <c r="I26" s="5"/>
      <c r="J26" s="5"/>
      <c r="K26" s="5"/>
      <c r="L26" s="5"/>
      <c r="M26" s="5"/>
      <c r="N26" s="5"/>
      <c r="O26" s="5"/>
      <c r="P26" s="5"/>
      <c r="Q26" s="5"/>
      <c r="R26" s="5"/>
      <c r="S26" s="5"/>
      <c r="T26" s="5"/>
      <c r="U26" s="5"/>
      <c r="V26" s="5"/>
    </row>
    <row r="27" spans="1:22" x14ac:dyDescent="0.25">
      <c r="A27" s="5"/>
      <c r="B27" s="5"/>
      <c r="C27" s="5"/>
      <c r="D27" s="5"/>
      <c r="E27" s="5"/>
      <c r="F27" s="5"/>
      <c r="G27" s="5"/>
      <c r="H27" s="5"/>
      <c r="I27" s="5"/>
      <c r="J27" s="5"/>
      <c r="K27" s="5"/>
      <c r="M27" s="5"/>
      <c r="N27" s="5"/>
      <c r="O27" s="5"/>
      <c r="P27" s="5"/>
      <c r="Q27" s="5"/>
      <c r="R27" s="5"/>
      <c r="S27" s="5"/>
      <c r="T27" s="5"/>
      <c r="U27" s="5"/>
      <c r="V27" s="5"/>
    </row>
    <row r="28" spans="1:22" x14ac:dyDescent="0.25">
      <c r="A28" s="5"/>
      <c r="B28" s="52" t="s">
        <v>14</v>
      </c>
      <c r="C28" s="62" t="s">
        <v>48</v>
      </c>
      <c r="D28" s="65"/>
      <c r="E28" s="77"/>
      <c r="F28" s="62"/>
      <c r="G28" s="62"/>
      <c r="H28" s="77"/>
      <c r="I28" s="62"/>
      <c r="J28" s="62"/>
      <c r="K28" s="62"/>
      <c r="L28" s="62"/>
      <c r="M28" s="62"/>
      <c r="N28" s="62"/>
      <c r="O28" s="62"/>
      <c r="P28" s="62"/>
      <c r="Q28" s="62"/>
      <c r="R28" s="5"/>
      <c r="S28" s="5"/>
      <c r="T28" s="5"/>
      <c r="U28" s="5"/>
      <c r="V28" s="5"/>
    </row>
    <row r="29" spans="1:22" x14ac:dyDescent="0.25">
      <c r="A29" s="5"/>
      <c r="B29" s="5"/>
      <c r="C29" s="5"/>
      <c r="D29" s="5"/>
      <c r="E29" s="5"/>
      <c r="F29" s="5"/>
      <c r="G29" s="5"/>
      <c r="H29" s="5"/>
      <c r="I29" s="5"/>
      <c r="J29" s="5"/>
      <c r="K29" s="5"/>
      <c r="L29" s="5"/>
      <c r="M29" s="5"/>
      <c r="N29" s="5"/>
      <c r="O29" s="5"/>
      <c r="P29" s="5"/>
      <c r="Q29" s="5"/>
      <c r="R29" s="5"/>
      <c r="S29" s="5"/>
      <c r="T29" s="5"/>
      <c r="U29" s="5"/>
      <c r="V29" s="5"/>
    </row>
    <row r="30" spans="1:22" ht="15" customHeight="1" x14ac:dyDescent="0.25">
      <c r="A30" s="5"/>
      <c r="B30" s="69" t="s">
        <v>11</v>
      </c>
      <c r="C30" s="74"/>
      <c r="D30" s="75"/>
      <c r="E30" s="75"/>
      <c r="F30" s="75"/>
      <c r="G30" s="206" t="s">
        <v>81</v>
      </c>
      <c r="H30" s="206"/>
      <c r="I30" s="206"/>
      <c r="J30" s="206"/>
      <c r="K30" s="5"/>
      <c r="L30" s="5"/>
      <c r="M30" s="5"/>
      <c r="N30" s="5"/>
      <c r="O30" s="5"/>
      <c r="P30" s="5"/>
      <c r="Q30" s="5"/>
      <c r="R30" s="5"/>
      <c r="S30" s="5"/>
      <c r="T30" s="5"/>
      <c r="U30" s="5"/>
      <c r="V30" s="5"/>
    </row>
    <row r="31" spans="1:22" ht="15" customHeight="1" x14ac:dyDescent="0.25">
      <c r="A31" s="5"/>
      <c r="B31" s="70"/>
      <c r="C31" s="200" t="s">
        <v>11</v>
      </c>
      <c r="D31" s="201"/>
      <c r="E31" s="201"/>
      <c r="F31" s="201"/>
      <c r="G31" s="62"/>
      <c r="H31" s="62"/>
      <c r="I31" s="62"/>
      <c r="J31" s="62"/>
      <c r="K31" s="5"/>
      <c r="L31" s="196" t="s">
        <v>15</v>
      </c>
      <c r="M31" s="196"/>
      <c r="N31" s="196"/>
      <c r="O31" s="196"/>
      <c r="P31" s="196"/>
      <c r="Q31" s="196"/>
      <c r="R31" s="196"/>
      <c r="S31" s="196"/>
      <c r="T31" s="196"/>
      <c r="U31" s="196"/>
    </row>
    <row r="32" spans="1:22" ht="15" customHeight="1" x14ac:dyDescent="0.25">
      <c r="A32" s="5"/>
      <c r="B32" s="71" t="s">
        <v>46</v>
      </c>
      <c r="C32" s="197" t="s">
        <v>92</v>
      </c>
      <c r="D32" s="198"/>
      <c r="E32" s="198"/>
      <c r="F32" s="202"/>
      <c r="G32" s="207" t="s">
        <v>46</v>
      </c>
      <c r="H32" s="207"/>
      <c r="I32" s="207"/>
      <c r="J32" s="207"/>
      <c r="K32" s="174"/>
      <c r="L32" s="196"/>
      <c r="M32" s="196"/>
      <c r="N32" s="196"/>
      <c r="O32" s="196"/>
      <c r="P32" s="196"/>
      <c r="Q32" s="196"/>
      <c r="R32" s="196"/>
      <c r="S32" s="196"/>
      <c r="T32" s="196"/>
      <c r="U32" s="196"/>
    </row>
    <row r="33" spans="1:22" ht="15" customHeight="1" x14ac:dyDescent="0.25">
      <c r="A33" s="5"/>
      <c r="B33" s="62"/>
      <c r="C33" s="86"/>
      <c r="D33" s="86"/>
      <c r="E33" s="86"/>
      <c r="F33" s="87"/>
      <c r="G33" s="181"/>
      <c r="H33" s="182"/>
      <c r="I33" s="182"/>
      <c r="J33" s="183"/>
      <c r="K33" s="185" t="s">
        <v>101</v>
      </c>
      <c r="L33" s="196"/>
      <c r="M33" s="196"/>
      <c r="N33" s="196"/>
      <c r="O33" s="196"/>
      <c r="P33" s="196"/>
      <c r="Q33" s="196"/>
      <c r="R33" s="196"/>
      <c r="S33" s="196"/>
      <c r="T33" s="196"/>
      <c r="U33" s="196"/>
    </row>
    <row r="34" spans="1:22" ht="15" customHeight="1" x14ac:dyDescent="0.25">
      <c r="A34" s="5"/>
      <c r="B34" s="72" t="s">
        <v>31</v>
      </c>
      <c r="C34" s="86"/>
      <c r="D34" s="86"/>
      <c r="E34" s="86"/>
      <c r="F34" s="87"/>
      <c r="G34" s="210" t="s">
        <v>100</v>
      </c>
      <c r="H34" s="207"/>
      <c r="I34" s="207"/>
      <c r="J34" s="211"/>
      <c r="K34" s="184" t="s">
        <v>88</v>
      </c>
      <c r="L34" s="196"/>
      <c r="M34" s="196"/>
      <c r="N34" s="196"/>
      <c r="O34" s="196"/>
      <c r="P34" s="196"/>
      <c r="Q34" s="196"/>
      <c r="R34" s="196"/>
      <c r="S34" s="196"/>
      <c r="T34" s="196"/>
      <c r="U34" s="196"/>
    </row>
    <row r="35" spans="1:22" ht="15" customHeight="1" x14ac:dyDescent="0.25">
      <c r="A35" s="5"/>
      <c r="B35" s="70"/>
      <c r="C35" s="203" t="s">
        <v>54</v>
      </c>
      <c r="D35" s="204"/>
      <c r="E35" s="204"/>
      <c r="F35" s="205"/>
      <c r="G35" s="208" t="s">
        <v>88</v>
      </c>
      <c r="H35" s="209"/>
      <c r="I35" s="209"/>
      <c r="J35" s="209"/>
      <c r="K35" s="174"/>
      <c r="L35" s="196"/>
      <c r="M35" s="196"/>
      <c r="N35" s="196"/>
      <c r="O35" s="196"/>
      <c r="P35" s="196"/>
      <c r="Q35" s="196"/>
      <c r="R35" s="196"/>
      <c r="S35" s="196"/>
      <c r="T35" s="196"/>
      <c r="U35" s="196"/>
    </row>
    <row r="36" spans="1:22" ht="15" customHeight="1" x14ac:dyDescent="0.25">
      <c r="A36" s="5"/>
      <c r="B36" s="73" t="s">
        <v>34</v>
      </c>
      <c r="C36" s="197" t="s">
        <v>88</v>
      </c>
      <c r="D36" s="198"/>
      <c r="E36" s="198"/>
      <c r="F36" s="198"/>
      <c r="G36" s="76"/>
      <c r="H36" s="62"/>
      <c r="I36" s="62"/>
      <c r="J36" s="62"/>
      <c r="K36" s="5"/>
      <c r="L36" s="5"/>
      <c r="M36" s="5"/>
      <c r="N36" s="5"/>
      <c r="O36" s="5"/>
      <c r="P36" s="5"/>
      <c r="Q36" s="5"/>
      <c r="R36" s="5"/>
      <c r="S36" s="5"/>
      <c r="T36" s="5"/>
      <c r="U36" s="5"/>
    </row>
    <row r="37" spans="1:22" ht="12.95" customHeight="1" x14ac:dyDescent="0.25">
      <c r="A37" s="5"/>
      <c r="B37" s="5"/>
      <c r="C37" s="5"/>
      <c r="D37" s="5"/>
      <c r="E37" s="5"/>
      <c r="F37" s="5"/>
      <c r="G37" s="5"/>
      <c r="H37" s="5"/>
      <c r="I37" s="5"/>
      <c r="J37" s="5"/>
      <c r="K37" s="5"/>
      <c r="L37" s="174" t="s">
        <v>83</v>
      </c>
      <c r="M37" s="5"/>
      <c r="N37" s="5"/>
      <c r="O37" s="5"/>
      <c r="P37" s="5"/>
      <c r="Q37" s="5"/>
      <c r="R37" s="5"/>
      <c r="S37" s="5"/>
      <c r="T37" s="5"/>
      <c r="U37" s="5"/>
      <c r="V37" s="5"/>
    </row>
    <row r="38" spans="1:22" ht="12.95" customHeight="1" x14ac:dyDescent="0.25">
      <c r="A38" s="5"/>
      <c r="B38" s="5"/>
      <c r="C38" s="5"/>
      <c r="D38" s="5"/>
      <c r="E38" s="5"/>
      <c r="F38" s="5"/>
      <c r="G38" s="5"/>
      <c r="H38" s="5"/>
      <c r="I38" s="5"/>
      <c r="J38" s="5"/>
      <c r="K38" s="5"/>
      <c r="L38" s="174" t="s">
        <v>82</v>
      </c>
      <c r="M38" s="5"/>
      <c r="N38" s="5"/>
      <c r="O38" s="5"/>
      <c r="P38" s="5"/>
      <c r="Q38" s="5"/>
      <c r="R38" s="5"/>
      <c r="S38" s="5"/>
      <c r="T38" s="5"/>
      <c r="U38" s="5"/>
      <c r="V38" s="5"/>
    </row>
    <row r="39" spans="1:22" ht="12.95" customHeight="1" x14ac:dyDescent="0.25">
      <c r="L39" s="173"/>
    </row>
    <row r="40" spans="1:22" ht="12.95" customHeight="1" x14ac:dyDescent="0.25">
      <c r="L40" s="175" t="s">
        <v>84</v>
      </c>
    </row>
    <row r="41" spans="1:22" ht="12.95" customHeight="1" x14ac:dyDescent="0.25">
      <c r="L41" s="174" t="s">
        <v>85</v>
      </c>
    </row>
    <row r="42" spans="1:22" ht="12.95" customHeight="1" x14ac:dyDescent="0.25">
      <c r="L42" s="174" t="s">
        <v>86</v>
      </c>
    </row>
    <row r="43" spans="1:22" ht="12.95" customHeight="1" x14ac:dyDescent="0.25"/>
    <row r="44" spans="1:22" ht="12.95" customHeight="1" x14ac:dyDescent="0.25"/>
    <row r="45" spans="1:22" ht="12.95" customHeight="1" x14ac:dyDescent="0.25"/>
    <row r="46" spans="1:22" ht="15.95" customHeight="1" x14ac:dyDescent="0.25"/>
    <row r="47" spans="1:22" ht="15.95" customHeight="1" x14ac:dyDescent="0.25"/>
    <row r="48" spans="1:22" ht="15.95" customHeight="1" x14ac:dyDescent="0.25"/>
  </sheetData>
  <mergeCells count="10">
    <mergeCell ref="L31:U35"/>
    <mergeCell ref="C36:F36"/>
    <mergeCell ref="B6:K6"/>
    <mergeCell ref="C31:F31"/>
    <mergeCell ref="C32:F32"/>
    <mergeCell ref="C35:F35"/>
    <mergeCell ref="G30:J30"/>
    <mergeCell ref="G32:J32"/>
    <mergeCell ref="G35:J35"/>
    <mergeCell ref="G34:J34"/>
  </mergeCells>
  <pageMargins left="0.51181102362204722" right="0.51181102362204722" top="0.55118110236220474" bottom="0.55118110236220474" header="0.31496062992125984" footer="0.31496062992125984"/>
  <pageSetup paperSize="9" scale="72" orientation="landscape"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34491-23E1-45CD-B8FE-53B70C3876B5}">
  <sheetPr>
    <pageSetUpPr fitToPage="1"/>
  </sheetPr>
  <dimension ref="A1:V30"/>
  <sheetViews>
    <sheetView workbookViewId="0">
      <selection activeCell="M31" sqref="M31"/>
    </sheetView>
  </sheetViews>
  <sheetFormatPr baseColWidth="10" defaultRowHeight="15" x14ac:dyDescent="0.25"/>
  <cols>
    <col min="1" max="1" width="3.7109375" customWidth="1"/>
    <col min="2" max="2" width="23.28515625" customWidth="1"/>
    <col min="3" max="3" width="11.5703125" customWidth="1"/>
    <col min="4" max="9" width="5" customWidth="1"/>
    <col min="10" max="10" width="3.7109375" customWidth="1"/>
    <col min="11" max="11" width="20.140625" bestFit="1" customWidth="1"/>
    <col min="12" max="12" width="3" customWidth="1"/>
    <col min="13" max="13" width="20.140625" bestFit="1" customWidth="1"/>
    <col min="14" max="14" width="3.5703125" customWidth="1"/>
    <col min="15" max="15" width="3.7109375" customWidth="1"/>
    <col min="16" max="16" width="2.85546875" customWidth="1"/>
    <col min="17" max="17" width="20.42578125" customWidth="1"/>
    <col min="18" max="18" width="2.7109375" customWidth="1"/>
    <col min="19" max="19" width="20.140625" bestFit="1" customWidth="1"/>
    <col min="20" max="20" width="3.42578125" customWidth="1"/>
    <col min="21" max="21" width="3.5703125" customWidth="1"/>
  </cols>
  <sheetData>
    <row r="1" spans="1:22" ht="18" x14ac:dyDescent="0.25">
      <c r="A1" s="5"/>
      <c r="B1" s="81" t="s">
        <v>43</v>
      </c>
      <c r="C1" s="27"/>
      <c r="D1" s="5"/>
      <c r="E1" s="5"/>
      <c r="F1" s="5"/>
      <c r="G1" s="5"/>
      <c r="H1" s="5"/>
      <c r="I1" s="5"/>
      <c r="J1" s="5"/>
      <c r="K1" s="5"/>
      <c r="L1" s="5"/>
      <c r="M1" s="5"/>
      <c r="N1" s="5"/>
      <c r="O1" s="5"/>
      <c r="P1" s="5"/>
      <c r="Q1" s="5"/>
      <c r="R1" s="5"/>
      <c r="S1" s="5"/>
      <c r="T1" s="5"/>
      <c r="U1" s="5"/>
      <c r="V1" s="5"/>
    </row>
    <row r="2" spans="1:22" ht="8.25" customHeight="1" x14ac:dyDescent="0.25">
      <c r="A2" s="5"/>
      <c r="B2" s="5"/>
      <c r="C2" s="5"/>
      <c r="D2" s="5"/>
      <c r="E2" s="5"/>
      <c r="F2" s="5"/>
      <c r="G2" s="5"/>
      <c r="H2" s="5"/>
      <c r="I2" s="5"/>
      <c r="J2" s="5"/>
      <c r="K2" s="5"/>
      <c r="L2" s="5"/>
      <c r="M2" s="5"/>
      <c r="N2" s="5"/>
      <c r="O2" s="5"/>
      <c r="P2" s="5"/>
      <c r="Q2" s="5"/>
      <c r="R2" s="5"/>
      <c r="S2" s="5"/>
      <c r="T2" s="5"/>
      <c r="U2" s="5"/>
      <c r="V2" s="5"/>
    </row>
    <row r="3" spans="1:22" ht="14.1" customHeight="1" x14ac:dyDescent="0.25">
      <c r="A3" s="5"/>
      <c r="B3" s="78" t="s">
        <v>77</v>
      </c>
      <c r="C3" s="19"/>
      <c r="D3" s="5"/>
      <c r="E3" s="5"/>
      <c r="F3" s="5"/>
      <c r="G3" s="5"/>
      <c r="H3" s="5"/>
      <c r="I3" s="5"/>
      <c r="J3" s="5"/>
      <c r="K3" s="5"/>
      <c r="L3" s="5"/>
      <c r="M3" s="5"/>
      <c r="N3" s="5"/>
      <c r="O3" s="5"/>
      <c r="P3" s="5"/>
      <c r="Q3" s="5"/>
      <c r="R3" s="5"/>
      <c r="S3" s="5"/>
      <c r="T3" s="5"/>
      <c r="U3" s="5"/>
      <c r="V3" s="5"/>
    </row>
    <row r="4" spans="1:22" ht="9" customHeight="1" x14ac:dyDescent="0.25">
      <c r="A4" s="5"/>
      <c r="B4" s="79"/>
      <c r="C4" s="18"/>
      <c r="D4" s="5"/>
      <c r="E4" s="5"/>
      <c r="F4" s="5"/>
      <c r="G4" s="5"/>
      <c r="H4" s="5"/>
      <c r="I4" s="5"/>
      <c r="J4" s="5"/>
      <c r="K4" s="5"/>
      <c r="L4" s="5"/>
      <c r="M4" s="5"/>
      <c r="N4" s="5"/>
      <c r="O4" s="5"/>
      <c r="P4" s="5"/>
      <c r="Q4" s="5"/>
      <c r="R4" s="5"/>
      <c r="S4" s="5"/>
      <c r="T4" s="5"/>
      <c r="U4" s="5"/>
      <c r="V4" s="5"/>
    </row>
    <row r="5" spans="1:22" ht="14.25" customHeight="1" x14ac:dyDescent="0.25">
      <c r="A5" s="5"/>
      <c r="B5" s="78" t="s">
        <v>20</v>
      </c>
      <c r="C5" s="36"/>
      <c r="D5" s="5"/>
      <c r="E5" s="5"/>
      <c r="F5" s="5"/>
      <c r="G5" s="5"/>
      <c r="H5" s="5"/>
      <c r="I5" s="5"/>
      <c r="J5" s="5"/>
      <c r="K5" s="5"/>
      <c r="L5" s="5"/>
      <c r="M5" s="5"/>
      <c r="N5" s="5"/>
      <c r="O5" s="5"/>
      <c r="P5" s="5"/>
      <c r="Q5" s="5"/>
      <c r="R5" s="5"/>
      <c r="S5" s="5"/>
      <c r="T5" s="5"/>
      <c r="U5" s="5"/>
      <c r="V5" s="5"/>
    </row>
    <row r="6" spans="1:22" s="28" customFormat="1" ht="14.1" customHeight="1" x14ac:dyDescent="0.25">
      <c r="B6" s="199" t="s">
        <v>26</v>
      </c>
      <c r="C6" s="199"/>
      <c r="D6" s="199"/>
      <c r="E6" s="199"/>
      <c r="F6" s="199"/>
      <c r="G6" s="199"/>
      <c r="H6" s="199"/>
      <c r="I6" s="199"/>
      <c r="J6" s="199"/>
      <c r="K6" s="199"/>
      <c r="L6" s="30"/>
    </row>
    <row r="7" spans="1:22" s="3" customFormat="1" ht="9" customHeight="1" x14ac:dyDescent="0.25">
      <c r="A7" s="17"/>
      <c r="B7" s="19"/>
      <c r="C7" s="19"/>
      <c r="D7" s="17"/>
      <c r="E7" s="17"/>
      <c r="F7" s="20"/>
      <c r="G7" s="20"/>
      <c r="H7" s="20"/>
      <c r="I7" s="20"/>
      <c r="J7" s="20"/>
      <c r="K7" s="20"/>
      <c r="L7" s="20"/>
      <c r="M7" s="17"/>
      <c r="N7" s="17"/>
      <c r="O7" s="17"/>
      <c r="P7" s="17"/>
      <c r="Q7" s="17"/>
      <c r="R7" s="17"/>
      <c r="S7" s="17"/>
      <c r="T7" s="17"/>
      <c r="U7" s="17"/>
      <c r="V7" s="17"/>
    </row>
    <row r="8" spans="1:22" s="3" customFormat="1" ht="14.1" customHeight="1" x14ac:dyDescent="0.25">
      <c r="A8" s="17"/>
      <c r="B8" s="66" t="s">
        <v>40</v>
      </c>
      <c r="C8" s="66"/>
      <c r="D8" s="67"/>
      <c r="E8" s="67"/>
      <c r="F8" s="67"/>
      <c r="G8" s="67"/>
      <c r="H8" s="67"/>
      <c r="I8" s="67"/>
      <c r="J8" s="67"/>
      <c r="K8" s="67"/>
      <c r="L8" s="67"/>
      <c r="M8" s="67"/>
      <c r="N8" s="68"/>
      <c r="O8" s="68"/>
      <c r="P8" s="68"/>
      <c r="Q8" s="68"/>
      <c r="R8" s="35"/>
      <c r="S8" s="17"/>
      <c r="T8" s="17"/>
      <c r="U8" s="17"/>
      <c r="V8" s="17"/>
    </row>
    <row r="9" spans="1:22" s="3" customFormat="1" ht="14.1" customHeight="1" x14ac:dyDescent="0.25">
      <c r="A9" s="17"/>
      <c r="B9" s="66" t="s">
        <v>41</v>
      </c>
      <c r="C9" s="66"/>
      <c r="D9" s="67"/>
      <c r="E9" s="67"/>
      <c r="F9" s="67"/>
      <c r="G9" s="67"/>
      <c r="H9" s="67"/>
      <c r="I9" s="67"/>
      <c r="J9" s="67"/>
      <c r="K9" s="67"/>
      <c r="L9" s="67"/>
      <c r="M9" s="67"/>
      <c r="N9" s="68"/>
      <c r="O9" s="68"/>
      <c r="P9" s="68"/>
      <c r="Q9" s="68"/>
      <c r="R9" s="35"/>
      <c r="S9" s="17"/>
      <c r="T9" s="17"/>
      <c r="U9" s="17"/>
      <c r="V9" s="17"/>
    </row>
    <row r="10" spans="1:22" s="3" customFormat="1" ht="14.1" customHeight="1" x14ac:dyDescent="0.25">
      <c r="A10" s="17"/>
      <c r="B10" s="66" t="s">
        <v>39</v>
      </c>
      <c r="C10" s="66"/>
      <c r="D10" s="67"/>
      <c r="E10" s="67"/>
      <c r="F10" s="67"/>
      <c r="G10" s="67"/>
      <c r="H10" s="67"/>
      <c r="I10" s="67"/>
      <c r="J10" s="67"/>
      <c r="K10" s="67"/>
      <c r="L10" s="67"/>
      <c r="M10" s="67"/>
      <c r="N10" s="68"/>
      <c r="O10" s="68"/>
      <c r="P10" s="68"/>
      <c r="Q10" s="68"/>
      <c r="R10" s="35"/>
      <c r="S10" s="17"/>
      <c r="T10" s="17"/>
      <c r="U10" s="17"/>
      <c r="V10" s="17"/>
    </row>
    <row r="11" spans="1:22" s="3" customFormat="1" ht="12.95" customHeight="1" x14ac:dyDescent="0.25">
      <c r="A11" s="17"/>
      <c r="B11" s="19"/>
      <c r="C11" s="19"/>
      <c r="D11" s="17"/>
      <c r="E11" s="17"/>
      <c r="F11" s="20"/>
      <c r="G11" s="20"/>
      <c r="H11" s="20"/>
      <c r="I11" s="20"/>
      <c r="J11" s="20"/>
      <c r="K11" s="20"/>
      <c r="L11" s="20"/>
      <c r="M11" s="17"/>
      <c r="N11" s="17"/>
      <c r="O11" s="17"/>
      <c r="P11" s="17"/>
      <c r="Q11" s="17"/>
      <c r="R11" s="17"/>
      <c r="S11" s="17"/>
      <c r="T11" s="17"/>
      <c r="U11" s="17"/>
      <c r="V11" s="17"/>
    </row>
    <row r="12" spans="1:22" s="3" customFormat="1" ht="12.95" customHeight="1" thickBot="1" x14ac:dyDescent="0.3">
      <c r="A12" s="17"/>
      <c r="B12" s="17"/>
      <c r="C12" s="17"/>
      <c r="D12" s="17"/>
      <c r="E12" s="17"/>
      <c r="F12" s="17"/>
      <c r="G12" s="17"/>
      <c r="H12" s="17"/>
      <c r="I12" s="17"/>
      <c r="J12" s="17"/>
      <c r="K12" s="17"/>
      <c r="L12" s="17"/>
      <c r="M12" s="17"/>
      <c r="N12" s="17"/>
      <c r="O12" s="17"/>
      <c r="P12" s="17"/>
      <c r="Q12" s="17"/>
      <c r="R12" s="17"/>
      <c r="S12" s="17"/>
      <c r="T12" s="17"/>
      <c r="U12" s="17"/>
      <c r="V12" s="17"/>
    </row>
    <row r="13" spans="1:22" s="138" customFormat="1" ht="23.25" customHeight="1" thickBot="1" x14ac:dyDescent="0.3">
      <c r="A13" s="108"/>
      <c r="B13" s="43" t="s">
        <v>7</v>
      </c>
      <c r="C13" s="43" t="s">
        <v>28</v>
      </c>
      <c r="D13" s="132" t="s">
        <v>2</v>
      </c>
      <c r="E13" s="147" t="s">
        <v>0</v>
      </c>
      <c r="F13" s="148" t="s">
        <v>1</v>
      </c>
      <c r="G13" s="148" t="s">
        <v>3</v>
      </c>
      <c r="H13" s="149" t="s">
        <v>4</v>
      </c>
      <c r="I13" s="150" t="s">
        <v>5</v>
      </c>
      <c r="J13" s="91"/>
      <c r="K13" s="4" t="s">
        <v>58</v>
      </c>
      <c r="L13" s="105"/>
      <c r="M13" s="106"/>
      <c r="N13" s="107"/>
      <c r="O13" s="91"/>
      <c r="P13" s="91"/>
      <c r="Q13" s="4" t="s">
        <v>79</v>
      </c>
      <c r="R13" s="105"/>
      <c r="S13" s="106"/>
      <c r="T13" s="107"/>
      <c r="U13" s="91"/>
      <c r="V13" s="91"/>
    </row>
    <row r="14" spans="1:22" s="138" customFormat="1" ht="16.5" customHeight="1" x14ac:dyDescent="0.25">
      <c r="A14" s="92">
        <v>1</v>
      </c>
      <c r="B14" s="233" t="s">
        <v>19</v>
      </c>
      <c r="C14" s="98">
        <v>2308</v>
      </c>
      <c r="D14" s="153">
        <f>COUNT(N14,O18,N22,U15,U18)</f>
        <v>4</v>
      </c>
      <c r="E14" s="154">
        <f>IF(N14&gt;O14,1,0)+IF(O18&gt;N18,1,0)+IF(N22&gt;O22,1,0)+IF(U15&gt;T15,1,0)+IF(U18&gt;T18,1,0)</f>
        <v>2</v>
      </c>
      <c r="F14" s="154">
        <f>IF(N14&lt;O14,1,0)+IF(O18&lt;N18,1,0)+IF(N22&lt;O22,1,0)+IF(U15&lt;T15,1,0)+IF(U18&lt;T18,1,0)</f>
        <v>2</v>
      </c>
      <c r="G14" s="154">
        <f>SUM(N14+O18+N22+T15+U18)</f>
        <v>13</v>
      </c>
      <c r="H14" s="154">
        <f>VALUE(O14+N18+O22+U15+T18)</f>
        <v>5</v>
      </c>
      <c r="I14" s="155">
        <f>AVERAGE(G14-H14)</f>
        <v>8</v>
      </c>
      <c r="J14" s="91"/>
      <c r="K14" s="44" t="str">
        <f>B14</f>
        <v>PLAYAS SANTA PONSA TC</v>
      </c>
      <c r="L14" s="45"/>
      <c r="M14" s="46" t="str">
        <f>B19</f>
        <v>DESCANSA</v>
      </c>
      <c r="N14" s="152"/>
      <c r="O14" s="152"/>
      <c r="P14" s="91"/>
      <c r="Q14" s="44" t="str">
        <f>B17</f>
        <v>SANTA MARIA TC "B"</v>
      </c>
      <c r="R14" s="45" t="s">
        <v>6</v>
      </c>
      <c r="S14" s="44" t="str">
        <f>B18</f>
        <v>MATCH POINT TC</v>
      </c>
      <c r="T14" s="190">
        <v>-8</v>
      </c>
      <c r="U14" s="190">
        <v>4</v>
      </c>
      <c r="V14" s="91"/>
    </row>
    <row r="15" spans="1:22" s="138" customFormat="1" ht="16.5" customHeight="1" x14ac:dyDescent="0.25">
      <c r="A15" s="93">
        <v>2</v>
      </c>
      <c r="B15" s="226" t="s">
        <v>12</v>
      </c>
      <c r="C15" s="100">
        <v>4145</v>
      </c>
      <c r="D15" s="156">
        <f>COUNT(O15,O19,N23,U16,T18)</f>
        <v>4</v>
      </c>
      <c r="E15" s="157">
        <f>IF(N15&lt;O15,1,0)+IF(O19&gt;N19,1,0)+IF(N23&gt;O23,1,0)+IF(U16&gt;T16,1,0)+IF(T18&gt;U18,1,0)</f>
        <v>4</v>
      </c>
      <c r="F15" s="157">
        <f>IF(N15&gt;O15,1,0)+IF(O19&lt;N19,1,0)+IF(N23&lt;O23,1,0)+IF(U16&lt;T16,1,0)+IF(T18&lt;U18,1,0)</f>
        <v>0</v>
      </c>
      <c r="G15" s="157">
        <f>VALUE(O15+O19+N23+U16+T18)</f>
        <v>14</v>
      </c>
      <c r="H15" s="157">
        <f>VALUE(N15+N19+O23+T16+U18)</f>
        <v>3</v>
      </c>
      <c r="I15" s="158">
        <f>AVERAGE(G15-H15)</f>
        <v>11</v>
      </c>
      <c r="J15" s="91"/>
      <c r="K15" s="44" t="str">
        <f>B18</f>
        <v>MATCH POINT TC</v>
      </c>
      <c r="L15" s="45" t="s">
        <v>6</v>
      </c>
      <c r="M15" s="47" t="str">
        <f>B15</f>
        <v>CT LA SALLE</v>
      </c>
      <c r="N15" s="58">
        <v>0</v>
      </c>
      <c r="O15" s="58">
        <v>4</v>
      </c>
      <c r="P15" s="91"/>
      <c r="Q15" s="230" t="str">
        <f>B14</f>
        <v>PLAYAS SANTA PONSA TC</v>
      </c>
      <c r="R15" s="230" t="s">
        <v>6</v>
      </c>
      <c r="S15" s="231" t="str">
        <f>B16</f>
        <v>SANTA MARIA TC "A"</v>
      </c>
      <c r="T15" s="232">
        <v>3</v>
      </c>
      <c r="U15" s="232">
        <v>1</v>
      </c>
      <c r="V15" s="91"/>
    </row>
    <row r="16" spans="1:22" s="138" customFormat="1" ht="16.5" customHeight="1" x14ac:dyDescent="0.25">
      <c r="A16" s="93">
        <v>3</v>
      </c>
      <c r="B16" s="112" t="s">
        <v>69</v>
      </c>
      <c r="C16" s="100">
        <v>5638</v>
      </c>
      <c r="D16" s="156">
        <f>COUNT(N16,O20,O23,T15,T20)</f>
        <v>4</v>
      </c>
      <c r="E16" s="157">
        <f>IF(N16&gt;O16,1,0)+IF(O20&gt;N20,1,0)+IF(O23&gt;N23,1,0)+IF(U15&gt;T15,1,0)+IF(T20&gt;U20,1,0)</f>
        <v>2</v>
      </c>
      <c r="F16" s="157">
        <f>IF(N16&lt;O16,1,0)+IF(O20&lt;N20,1,0)+IF(O23&lt;N23,1,0)+IF(U15&lt;T15,1,0)+IF(T20&lt;U20,1,0)</f>
        <v>2</v>
      </c>
      <c r="G16" s="157">
        <f>VALUE(N16+O20+O23+U15+T20)</f>
        <v>9</v>
      </c>
      <c r="H16" s="157">
        <f>VALUE(O16+N20+N23+T15+U20)</f>
        <v>8</v>
      </c>
      <c r="I16" s="158">
        <f>AVERAGE(G16-H16)</f>
        <v>1</v>
      </c>
      <c r="J16" s="91"/>
      <c r="K16" s="44" t="str">
        <f>B16</f>
        <v>SANTA MARIA TC "A"</v>
      </c>
      <c r="L16" s="45" t="s">
        <v>6</v>
      </c>
      <c r="M16" s="47" t="str">
        <f>B17</f>
        <v>SANTA MARIA TC "B"</v>
      </c>
      <c r="N16" s="58">
        <v>3</v>
      </c>
      <c r="O16" s="58">
        <v>2</v>
      </c>
      <c r="P16" s="91"/>
      <c r="Q16" s="48" t="str">
        <f>B19</f>
        <v>DESCANSA</v>
      </c>
      <c r="R16" s="45"/>
      <c r="S16" s="49" t="str">
        <f>B15</f>
        <v>CT LA SALLE</v>
      </c>
      <c r="T16" s="57"/>
      <c r="U16" s="57"/>
      <c r="V16" s="91"/>
    </row>
    <row r="17" spans="1:22" s="138" customFormat="1" ht="16.5" customHeight="1" x14ac:dyDescent="0.25">
      <c r="A17" s="151">
        <v>4</v>
      </c>
      <c r="B17" s="112" t="s">
        <v>70</v>
      </c>
      <c r="C17" s="100">
        <v>14720</v>
      </c>
      <c r="D17" s="156">
        <f>COUNT(O16,N19,O22,T14,T19)</f>
        <v>4</v>
      </c>
      <c r="E17" s="157">
        <f>IF(O16&gt;N16,1,0)+IF(N19&gt;O19,1,0)+IF(O22&gt;N22,1,0)+IF(U14&gt;T14,1,0)+IF(T19&gt;U19,1,0)</f>
        <v>1</v>
      </c>
      <c r="F17" s="157">
        <f>IF(O16&lt;N16,1,0)+IF(N19&lt;O19,1,0)+IF(O22&lt;N22,1,0)+IF(U14&lt;T14,1,0)+IF(T19&lt;U19,1,0)</f>
        <v>3</v>
      </c>
      <c r="G17" s="157">
        <f>VALUE(O16+N19+O22+T14+T19)</f>
        <v>-5</v>
      </c>
      <c r="H17" s="157">
        <f>VALUE(N16+O19+N22+U14+U19)</f>
        <v>15</v>
      </c>
      <c r="I17" s="158">
        <f>AVERAGE(G17-H17)</f>
        <v>-20</v>
      </c>
      <c r="J17" s="91"/>
      <c r="K17" s="4" t="s">
        <v>50</v>
      </c>
      <c r="L17" s="105"/>
      <c r="M17" s="106"/>
      <c r="N17" s="142"/>
      <c r="O17" s="189"/>
      <c r="P17" s="91"/>
      <c r="Q17" s="4" t="s">
        <v>80</v>
      </c>
      <c r="R17" s="105"/>
      <c r="S17" s="106"/>
      <c r="T17" s="107"/>
      <c r="U17" s="108"/>
      <c r="V17" s="91"/>
    </row>
    <row r="18" spans="1:22" s="91" customFormat="1" ht="17.25" thickBot="1" x14ac:dyDescent="0.3">
      <c r="A18" s="94">
        <v>5</v>
      </c>
      <c r="B18" s="114" t="s">
        <v>25</v>
      </c>
      <c r="C18" s="102">
        <v>19688</v>
      </c>
      <c r="D18" s="159">
        <f>COUNT(N15,N18,O24,T14,U20)</f>
        <v>4</v>
      </c>
      <c r="E18" s="160">
        <f>IF(N15&gt;O15,1,0)+IF(N18&gt;O18,1,0)+IF(O24&gt;N24,1,0)+IF(T14&lt;U14,1,0)+IF(U20&gt;T20,1,0)</f>
        <v>1</v>
      </c>
      <c r="F18" s="160">
        <f>D18-E18</f>
        <v>3</v>
      </c>
      <c r="G18" s="160">
        <f>VALUE(N15+N18+O24+U14+U20)</f>
        <v>4</v>
      </c>
      <c r="H18" s="160">
        <f>VALUE(O15+O18+N24+T14+T20)</f>
        <v>4</v>
      </c>
      <c r="I18" s="161">
        <f>AVERAGE(G18-H18)</f>
        <v>0</v>
      </c>
      <c r="K18" s="44" t="str">
        <f>B18</f>
        <v>MATCH POINT TC</v>
      </c>
      <c r="L18" s="45" t="s">
        <v>6</v>
      </c>
      <c r="M18" s="50" t="str">
        <f>B14</f>
        <v>PLAYAS SANTA PONSA TC</v>
      </c>
      <c r="N18" s="58">
        <v>0</v>
      </c>
      <c r="O18" s="58">
        <v>4</v>
      </c>
      <c r="Q18" s="44" t="str">
        <f>B15</f>
        <v>CT LA SALLE</v>
      </c>
      <c r="R18" s="45" t="s">
        <v>6</v>
      </c>
      <c r="S18" s="44" t="str">
        <f>B14</f>
        <v>PLAYAS SANTA PONSA TC</v>
      </c>
      <c r="T18" s="59">
        <v>3</v>
      </c>
      <c r="U18" s="59">
        <v>2</v>
      </c>
    </row>
    <row r="19" spans="1:22" s="91" customFormat="1" ht="16.5" customHeight="1" x14ac:dyDescent="0.25">
      <c r="A19" s="146"/>
      <c r="B19" s="145" t="s">
        <v>13</v>
      </c>
      <c r="C19" s="144"/>
      <c r="D19" s="143"/>
      <c r="E19" s="143"/>
      <c r="F19" s="143"/>
      <c r="G19" s="143"/>
      <c r="H19" s="143"/>
      <c r="I19" s="143"/>
      <c r="K19" s="44" t="str">
        <f>B17</f>
        <v>SANTA MARIA TC "B"</v>
      </c>
      <c r="L19" s="45" t="s">
        <v>6</v>
      </c>
      <c r="M19" s="50" t="str">
        <f>B15</f>
        <v>CT LA SALLE</v>
      </c>
      <c r="N19" s="58">
        <v>0</v>
      </c>
      <c r="O19" s="58">
        <v>4</v>
      </c>
      <c r="Q19" s="44" t="str">
        <f>B17</f>
        <v>SANTA MARIA TC "B"</v>
      </c>
      <c r="R19" s="45"/>
      <c r="S19" s="51" t="str">
        <f>B19</f>
        <v>DESCANSA</v>
      </c>
      <c r="T19" s="57"/>
      <c r="U19" s="57"/>
    </row>
    <row r="20" spans="1:22" s="91" customFormat="1" ht="16.5" customHeight="1" x14ac:dyDescent="0.25">
      <c r="K20" s="48" t="str">
        <f>B19</f>
        <v>DESCANSA</v>
      </c>
      <c r="L20" s="45"/>
      <c r="M20" s="50" t="str">
        <f>B16</f>
        <v>SANTA MARIA TC "A"</v>
      </c>
      <c r="N20" s="57"/>
      <c r="O20" s="57"/>
      <c r="Q20" s="44" t="str">
        <f>B16</f>
        <v>SANTA MARIA TC "A"</v>
      </c>
      <c r="R20" s="45" t="s">
        <v>6</v>
      </c>
      <c r="S20" s="50" t="str">
        <f>B18</f>
        <v>MATCH POINT TC</v>
      </c>
      <c r="T20" s="59">
        <v>4</v>
      </c>
      <c r="U20" s="59">
        <v>0</v>
      </c>
    </row>
    <row r="21" spans="1:22" s="138" customFormat="1" ht="16.5" customHeight="1" x14ac:dyDescent="0.25">
      <c r="A21" s="91"/>
      <c r="B21" s="91"/>
      <c r="C21" s="91"/>
      <c r="D21" s="91"/>
      <c r="E21" s="91"/>
      <c r="F21" s="91"/>
      <c r="G21" s="91"/>
      <c r="H21" s="91"/>
      <c r="I21" s="91"/>
      <c r="J21" s="91"/>
      <c r="K21" s="4" t="s">
        <v>51</v>
      </c>
      <c r="L21" s="105"/>
      <c r="M21" s="106"/>
      <c r="N21" s="142"/>
      <c r="O21" s="189"/>
      <c r="P21" s="91"/>
      <c r="Q21" s="141"/>
      <c r="R21" s="141"/>
      <c r="S21" s="141"/>
      <c r="T21" s="140"/>
      <c r="U21" s="140"/>
      <c r="V21" s="91"/>
    </row>
    <row r="22" spans="1:22" s="138" customFormat="1" ht="16.5" customHeight="1" x14ac:dyDescent="0.25">
      <c r="A22" s="91"/>
      <c r="C22" s="91"/>
      <c r="D22" s="91"/>
      <c r="E22" s="91"/>
      <c r="F22" s="91"/>
      <c r="G22" s="91"/>
      <c r="H22" s="91"/>
      <c r="I22" s="91"/>
      <c r="J22" s="91"/>
      <c r="K22" s="44" t="str">
        <f>B14</f>
        <v>PLAYAS SANTA PONSA TC</v>
      </c>
      <c r="L22" s="45" t="s">
        <v>6</v>
      </c>
      <c r="M22" s="44" t="str">
        <f>B17</f>
        <v>SANTA MARIA TC "B"</v>
      </c>
      <c r="N22" s="58">
        <v>4</v>
      </c>
      <c r="O22" s="58">
        <v>1</v>
      </c>
      <c r="P22" s="91"/>
      <c r="Q22" s="91"/>
      <c r="R22" s="91"/>
      <c r="S22" s="91"/>
      <c r="T22" s="91"/>
      <c r="U22" s="91"/>
      <c r="V22" s="91"/>
    </row>
    <row r="23" spans="1:22" s="138" customFormat="1" ht="16.5" customHeight="1" x14ac:dyDescent="0.3">
      <c r="A23" s="139"/>
      <c r="B23" s="227" t="s">
        <v>108</v>
      </c>
      <c r="C23" s="186" t="s">
        <v>12</v>
      </c>
      <c r="D23" s="229"/>
      <c r="E23" s="139"/>
      <c r="F23" s="139"/>
      <c r="G23" s="139"/>
      <c r="H23" s="139"/>
      <c r="I23" s="91"/>
      <c r="J23" s="91"/>
      <c r="K23" s="47" t="str">
        <f>B15</f>
        <v>CT LA SALLE</v>
      </c>
      <c r="L23" s="45" t="s">
        <v>6</v>
      </c>
      <c r="M23" s="44" t="str">
        <f>B16</f>
        <v>SANTA MARIA TC "A"</v>
      </c>
      <c r="N23" s="58">
        <v>3</v>
      </c>
      <c r="O23" s="58">
        <v>1</v>
      </c>
      <c r="P23" s="91"/>
      <c r="Q23" s="91"/>
      <c r="R23" s="91"/>
      <c r="S23" s="91"/>
      <c r="T23" s="91"/>
      <c r="U23" s="91"/>
      <c r="V23" s="91"/>
    </row>
    <row r="24" spans="1:22" s="138" customFormat="1" ht="16.5" customHeight="1" x14ac:dyDescent="0.2">
      <c r="A24" s="91"/>
      <c r="B24" s="228" t="s">
        <v>107</v>
      </c>
      <c r="C24" s="234" t="s">
        <v>19</v>
      </c>
      <c r="D24" s="235"/>
      <c r="E24" s="235"/>
      <c r="F24" s="235"/>
      <c r="G24" s="91"/>
      <c r="H24" s="91"/>
      <c r="I24" s="91"/>
      <c r="J24" s="91"/>
      <c r="K24" s="48" t="str">
        <f>B19</f>
        <v>DESCANSA</v>
      </c>
      <c r="L24" s="45"/>
      <c r="M24" s="50" t="str">
        <f>B18</f>
        <v>MATCH POINT TC</v>
      </c>
      <c r="N24" s="57"/>
      <c r="O24" s="57"/>
      <c r="P24" s="91"/>
      <c r="Q24" s="91"/>
      <c r="R24" s="91"/>
      <c r="S24" s="91"/>
      <c r="T24" s="91"/>
      <c r="U24" s="91"/>
      <c r="V24" s="91"/>
    </row>
    <row r="25" spans="1:22" x14ac:dyDescent="0.25">
      <c r="A25" s="5"/>
      <c r="B25" s="5"/>
      <c r="C25" s="5"/>
      <c r="D25" s="5"/>
      <c r="E25" s="5"/>
      <c r="F25" s="5"/>
      <c r="G25" s="5"/>
      <c r="H25" s="5"/>
      <c r="I25" s="5"/>
      <c r="J25" s="5"/>
      <c r="K25" s="5"/>
      <c r="L25" s="5"/>
      <c r="M25" s="5"/>
      <c r="N25" s="5"/>
      <c r="O25" s="5"/>
      <c r="P25" s="5"/>
      <c r="Q25" s="5"/>
      <c r="R25" s="5"/>
      <c r="S25" s="5"/>
      <c r="T25" s="5"/>
      <c r="U25" s="5"/>
      <c r="V25" s="5"/>
    </row>
    <row r="26" spans="1:22" ht="16.5" customHeight="1" x14ac:dyDescent="0.25">
      <c r="A26" s="5"/>
      <c r="B26" s="62" t="s">
        <v>78</v>
      </c>
      <c r="C26" s="5"/>
      <c r="D26" s="5"/>
      <c r="E26" s="5"/>
      <c r="F26" s="5"/>
      <c r="G26" s="5"/>
      <c r="H26" s="5"/>
      <c r="I26" s="5"/>
      <c r="J26" s="5"/>
      <c r="K26" s="5"/>
      <c r="L26" s="5"/>
      <c r="M26" s="5"/>
      <c r="N26" s="5"/>
      <c r="O26" s="5"/>
      <c r="P26" s="5"/>
      <c r="Q26" s="5"/>
      <c r="R26" s="5"/>
      <c r="S26" s="5"/>
      <c r="T26" s="5"/>
      <c r="U26" s="5"/>
      <c r="V26" s="5"/>
    </row>
    <row r="27" spans="1:22" ht="16.5" customHeight="1" x14ac:dyDescent="0.25">
      <c r="B27" s="180" t="s">
        <v>97</v>
      </c>
    </row>
    <row r="28" spans="1:22" ht="16.5" customHeight="1" x14ac:dyDescent="0.25"/>
    <row r="29" spans="1:22" ht="16.5" customHeight="1" x14ac:dyDescent="0.25">
      <c r="B29" s="173" t="s">
        <v>109</v>
      </c>
    </row>
    <row r="30" spans="1:22" ht="16.5" customHeight="1" x14ac:dyDescent="0.25"/>
  </sheetData>
  <mergeCells count="1">
    <mergeCell ref="B6:K6"/>
  </mergeCells>
  <pageMargins left="0.7" right="0.7" top="0.75" bottom="0.75" header="0.3" footer="0.3"/>
  <pageSetup paperSize="9" scale="69" orientation="landscape" r:id="rId1"/>
  <ignoredErrors>
    <ignoredError sqref="Q15 K15" 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DAB06-2B5B-4EF6-AF95-DF2699F39740}">
  <sheetPr>
    <pageSetUpPr fitToPage="1"/>
  </sheetPr>
  <dimension ref="A1:X30"/>
  <sheetViews>
    <sheetView workbookViewId="0">
      <selection activeCell="B26" sqref="B26:L29"/>
    </sheetView>
  </sheetViews>
  <sheetFormatPr baseColWidth="10" defaultRowHeight="15" x14ac:dyDescent="0.25"/>
  <cols>
    <col min="1" max="1" width="3.7109375" customWidth="1"/>
    <col min="2" max="2" width="4.140625" customWidth="1"/>
    <col min="3" max="3" width="23.85546875" customWidth="1"/>
    <col min="4" max="9" width="4.85546875" customWidth="1"/>
    <col min="10" max="10" width="5.140625" customWidth="1"/>
    <col min="11" max="11" width="22.85546875" customWidth="1"/>
    <col min="12" max="12" width="3.28515625" customWidth="1"/>
    <col min="13" max="13" width="3" customWidth="1"/>
    <col min="14" max="14" width="20.140625" bestFit="1" customWidth="1"/>
    <col min="15" max="16" width="3.5703125" customWidth="1"/>
    <col min="17" max="17" width="3.7109375" customWidth="1"/>
    <col min="18" max="18" width="22.85546875" customWidth="1"/>
    <col min="19" max="19" width="3.28515625" customWidth="1"/>
    <col min="20" max="20" width="2.7109375" customWidth="1"/>
    <col min="21" max="21" width="20" customWidth="1"/>
    <col min="22" max="22" width="3.42578125" customWidth="1"/>
    <col min="23" max="23" width="3.5703125" customWidth="1"/>
  </cols>
  <sheetData>
    <row r="1" spans="1:24" ht="18" x14ac:dyDescent="0.25">
      <c r="A1" s="5"/>
      <c r="B1" s="81" t="s">
        <v>43</v>
      </c>
      <c r="C1" s="27"/>
      <c r="D1" s="5"/>
      <c r="E1" s="5"/>
      <c r="F1" s="5"/>
      <c r="G1" s="5"/>
      <c r="H1" s="5"/>
      <c r="I1" s="5"/>
      <c r="J1" s="5"/>
      <c r="K1" s="5"/>
      <c r="L1" s="5"/>
      <c r="M1" s="5"/>
      <c r="N1" s="5"/>
      <c r="O1" s="5"/>
      <c r="P1" s="5"/>
      <c r="Q1" s="5"/>
      <c r="R1" s="5"/>
      <c r="S1" s="5"/>
      <c r="T1" s="5"/>
      <c r="U1" s="5"/>
      <c r="V1" s="5"/>
      <c r="W1" s="5"/>
      <c r="X1" s="5"/>
    </row>
    <row r="2" spans="1:24" ht="8.25" customHeight="1" x14ac:dyDescent="0.25">
      <c r="A2" s="5"/>
      <c r="B2" s="5"/>
      <c r="C2" s="5"/>
      <c r="D2" s="5"/>
      <c r="E2" s="5"/>
      <c r="F2" s="5"/>
      <c r="G2" s="5"/>
      <c r="H2" s="5"/>
      <c r="I2" s="5"/>
      <c r="J2" s="5"/>
      <c r="K2" s="5"/>
      <c r="L2" s="5"/>
      <c r="M2" s="5"/>
      <c r="N2" s="5"/>
      <c r="O2" s="5"/>
      <c r="P2" s="5"/>
      <c r="Q2" s="5"/>
      <c r="R2" s="5"/>
      <c r="S2" s="5"/>
      <c r="T2" s="5"/>
      <c r="U2" s="5"/>
      <c r="V2" s="5"/>
      <c r="W2" s="5"/>
      <c r="X2" s="5"/>
    </row>
    <row r="3" spans="1:24" ht="14.1" customHeight="1" x14ac:dyDescent="0.25">
      <c r="A3" s="5"/>
      <c r="B3" s="212" t="s">
        <v>32</v>
      </c>
      <c r="C3" s="212"/>
      <c r="D3" s="5"/>
      <c r="E3" s="5"/>
      <c r="F3" s="5"/>
      <c r="G3" s="5"/>
      <c r="H3" s="5"/>
      <c r="I3" s="5"/>
      <c r="J3" s="5"/>
      <c r="K3" s="5"/>
      <c r="L3" s="5"/>
      <c r="M3" s="5"/>
      <c r="N3" s="5"/>
      <c r="O3" s="5"/>
      <c r="P3" s="5"/>
      <c r="Q3" s="5"/>
      <c r="R3" s="5"/>
      <c r="S3" s="5"/>
      <c r="T3" s="5"/>
      <c r="U3" s="5"/>
      <c r="V3" s="5"/>
      <c r="W3" s="5"/>
      <c r="X3" s="5"/>
    </row>
    <row r="4" spans="1:24" ht="9" customHeight="1" x14ac:dyDescent="0.25">
      <c r="A4" s="5"/>
      <c r="B4" s="79"/>
      <c r="C4" s="54"/>
      <c r="D4" s="5"/>
      <c r="E4" s="5"/>
      <c r="F4" s="5"/>
      <c r="G4" s="5"/>
      <c r="H4" s="5"/>
      <c r="I4" s="5"/>
      <c r="J4" s="5"/>
      <c r="K4" s="5"/>
      <c r="L4" s="5"/>
      <c r="M4" s="5"/>
      <c r="N4" s="5"/>
      <c r="O4" s="5"/>
      <c r="P4" s="5"/>
      <c r="Q4" s="5"/>
      <c r="R4" s="5"/>
      <c r="S4" s="5"/>
      <c r="T4" s="5"/>
      <c r="U4" s="5"/>
      <c r="V4" s="5"/>
      <c r="W4" s="5"/>
      <c r="X4" s="5"/>
    </row>
    <row r="5" spans="1:24" ht="14.25" customHeight="1" x14ac:dyDescent="0.25">
      <c r="A5" s="5"/>
      <c r="B5" s="212" t="s">
        <v>20</v>
      </c>
      <c r="C5" s="212"/>
      <c r="D5" s="5"/>
      <c r="E5" s="5"/>
      <c r="F5" s="5"/>
      <c r="G5" s="5"/>
      <c r="H5" s="5"/>
      <c r="I5" s="5"/>
      <c r="J5" s="5"/>
      <c r="K5" s="5"/>
      <c r="L5" s="5"/>
      <c r="M5" s="5"/>
      <c r="N5" s="5"/>
      <c r="O5" s="5"/>
      <c r="P5" s="5"/>
      <c r="Q5" s="5"/>
      <c r="R5" s="5"/>
      <c r="S5" s="5"/>
      <c r="T5" s="5"/>
      <c r="U5" s="5"/>
      <c r="V5" s="5"/>
      <c r="W5" s="5"/>
      <c r="X5" s="5"/>
    </row>
    <row r="6" spans="1:24" s="28" customFormat="1" ht="14.1" customHeight="1" x14ac:dyDescent="0.25">
      <c r="B6" s="199" t="s">
        <v>26</v>
      </c>
      <c r="C6" s="199"/>
      <c r="D6" s="199"/>
      <c r="E6" s="199"/>
      <c r="F6" s="199"/>
      <c r="G6" s="199"/>
      <c r="H6" s="199"/>
      <c r="I6" s="199"/>
      <c r="J6" s="199"/>
      <c r="K6" s="199"/>
      <c r="L6" s="199"/>
      <c r="M6" s="30"/>
    </row>
    <row r="7" spans="1:24" s="3" customFormat="1" ht="9" customHeight="1" x14ac:dyDescent="0.25">
      <c r="A7" s="17"/>
      <c r="B7" s="19"/>
      <c r="C7" s="19"/>
      <c r="D7" s="17"/>
      <c r="E7" s="17"/>
      <c r="F7" s="20"/>
      <c r="G7" s="20"/>
      <c r="H7" s="20"/>
      <c r="I7" s="20"/>
      <c r="J7" s="20"/>
      <c r="K7" s="20"/>
      <c r="L7" s="20"/>
      <c r="M7" s="20"/>
      <c r="N7" s="17"/>
      <c r="O7" s="17"/>
      <c r="P7" s="17"/>
      <c r="Q7" s="17"/>
      <c r="R7" s="17"/>
      <c r="S7" s="17"/>
      <c r="T7" s="17"/>
      <c r="U7" s="17"/>
      <c r="V7" s="17"/>
      <c r="W7" s="17"/>
      <c r="X7" s="17"/>
    </row>
    <row r="8" spans="1:24" s="3" customFormat="1" ht="14.1" customHeight="1" x14ac:dyDescent="0.25">
      <c r="A8" s="17"/>
      <c r="B8" s="66" t="s">
        <v>40</v>
      </c>
      <c r="C8" s="66"/>
      <c r="D8" s="67"/>
      <c r="E8" s="67"/>
      <c r="F8" s="67"/>
      <c r="G8" s="67"/>
      <c r="H8" s="67"/>
      <c r="I8" s="67"/>
      <c r="J8" s="67"/>
      <c r="K8" s="67"/>
      <c r="L8" s="67"/>
      <c r="M8" s="67"/>
      <c r="N8" s="67"/>
      <c r="O8" s="68"/>
      <c r="P8" s="68"/>
      <c r="Q8" s="68"/>
      <c r="R8" s="68"/>
      <c r="S8" s="68"/>
      <c r="T8" s="35"/>
      <c r="U8" s="17"/>
      <c r="V8" s="17"/>
      <c r="W8" s="17"/>
      <c r="X8" s="17"/>
    </row>
    <row r="9" spans="1:24" s="3" customFormat="1" ht="14.1" customHeight="1" x14ac:dyDescent="0.25">
      <c r="A9" s="17"/>
      <c r="B9" s="66" t="s">
        <v>41</v>
      </c>
      <c r="C9" s="66"/>
      <c r="D9" s="67"/>
      <c r="E9" s="67"/>
      <c r="F9" s="67"/>
      <c r="G9" s="67"/>
      <c r="H9" s="67"/>
      <c r="I9" s="67"/>
      <c r="J9" s="67"/>
      <c r="K9" s="67"/>
      <c r="L9" s="67"/>
      <c r="M9" s="67"/>
      <c r="N9" s="67"/>
      <c r="O9" s="68"/>
      <c r="P9" s="68"/>
      <c r="Q9" s="68"/>
      <c r="R9" s="68"/>
      <c r="S9" s="68"/>
      <c r="T9" s="35"/>
      <c r="U9" s="17"/>
      <c r="V9" s="17"/>
      <c r="W9" s="17"/>
      <c r="X9" s="17"/>
    </row>
    <row r="10" spans="1:24" s="3" customFormat="1" ht="14.1" customHeight="1" x14ac:dyDescent="0.25">
      <c r="A10" s="17"/>
      <c r="B10" s="66" t="s">
        <v>39</v>
      </c>
      <c r="C10" s="66"/>
      <c r="D10" s="67"/>
      <c r="E10" s="67"/>
      <c r="F10" s="67"/>
      <c r="G10" s="67"/>
      <c r="H10" s="67"/>
      <c r="I10" s="67"/>
      <c r="J10" s="67"/>
      <c r="K10" s="67"/>
      <c r="L10" s="67"/>
      <c r="M10" s="67"/>
      <c r="N10" s="67"/>
      <c r="O10" s="68"/>
      <c r="P10" s="68"/>
      <c r="Q10" s="68"/>
      <c r="R10" s="68"/>
      <c r="S10" s="68"/>
      <c r="T10" s="35"/>
      <c r="U10" s="17"/>
      <c r="V10" s="17"/>
      <c r="W10" s="17"/>
      <c r="X10" s="17"/>
    </row>
    <row r="11" spans="1:24" s="3" customFormat="1" ht="14.1" customHeight="1" x14ac:dyDescent="0.25">
      <c r="A11" s="17"/>
      <c r="B11" s="162"/>
      <c r="C11" s="162"/>
      <c r="D11" s="163"/>
      <c r="E11" s="163"/>
      <c r="F11" s="163"/>
      <c r="G11" s="163"/>
      <c r="H11" s="163"/>
      <c r="I11" s="163"/>
      <c r="J11" s="163"/>
      <c r="K11" s="163"/>
      <c r="L11" s="163"/>
      <c r="M11" s="163"/>
      <c r="N11" s="163"/>
      <c r="O11" s="65"/>
      <c r="P11" s="65"/>
      <c r="Q11" s="65"/>
      <c r="R11" s="65"/>
      <c r="S11" s="65"/>
      <c r="T11" s="17"/>
      <c r="U11" s="17"/>
      <c r="V11" s="17"/>
      <c r="W11" s="17"/>
      <c r="X11" s="17"/>
    </row>
    <row r="12" spans="1:24" s="3" customFormat="1" ht="12.95" customHeight="1" thickBot="1" x14ac:dyDescent="0.3">
      <c r="A12" s="17"/>
      <c r="B12" s="19"/>
      <c r="C12" s="19"/>
      <c r="D12" s="17"/>
      <c r="E12" s="17"/>
      <c r="F12" s="20"/>
      <c r="G12" s="20"/>
      <c r="H12" s="20"/>
      <c r="I12" s="20"/>
      <c r="J12" s="20"/>
      <c r="K12" s="20"/>
      <c r="L12" s="20"/>
      <c r="M12" s="20"/>
      <c r="N12" s="17"/>
      <c r="O12" s="17"/>
      <c r="P12" s="17"/>
      <c r="Q12" s="17"/>
      <c r="R12" s="17"/>
      <c r="S12" s="17"/>
      <c r="T12" s="17"/>
      <c r="U12" s="17"/>
      <c r="V12" s="17"/>
      <c r="W12" s="17"/>
      <c r="X12" s="17"/>
    </row>
    <row r="13" spans="1:24" s="115" customFormat="1" ht="17.100000000000001" customHeight="1" thickBot="1" x14ac:dyDescent="0.25">
      <c r="A13" s="117"/>
      <c r="B13" s="116"/>
      <c r="C13" s="1" t="s">
        <v>7</v>
      </c>
      <c r="D13" s="125" t="s">
        <v>2</v>
      </c>
      <c r="E13" s="126" t="s">
        <v>0</v>
      </c>
      <c r="F13" s="127" t="s">
        <v>1</v>
      </c>
      <c r="G13" s="130" t="s">
        <v>3</v>
      </c>
      <c r="H13" s="128" t="s">
        <v>4</v>
      </c>
      <c r="I13" s="129" t="s">
        <v>5</v>
      </c>
      <c r="J13" s="117"/>
      <c r="K13" s="4" t="s">
        <v>49</v>
      </c>
      <c r="L13" s="118"/>
      <c r="M13" s="119"/>
      <c r="N13" s="41"/>
      <c r="O13" s="117"/>
      <c r="P13" s="117"/>
      <c r="Q13" s="117"/>
      <c r="R13" s="4" t="s">
        <v>51</v>
      </c>
      <c r="S13" s="118"/>
      <c r="T13" s="119"/>
      <c r="U13" s="41"/>
      <c r="V13" s="117"/>
      <c r="W13" s="117"/>
      <c r="X13" s="117"/>
    </row>
    <row r="14" spans="1:24" s="115" customFormat="1" ht="17.100000000000001" customHeight="1" x14ac:dyDescent="0.25">
      <c r="A14" s="117"/>
      <c r="B14" s="110">
        <v>1</v>
      </c>
      <c r="C14" s="191" t="s">
        <v>19</v>
      </c>
      <c r="D14" s="95">
        <f>COUNT(O14,P17,V14)</f>
        <v>3</v>
      </c>
      <c r="E14" s="9">
        <f>IF(O14&gt;P14,1,0)+IF(P17&gt;O17,1,0)+IF(V14&gt;W14,1,0)</f>
        <v>2</v>
      </c>
      <c r="F14" s="9">
        <f>D14-E14</f>
        <v>1</v>
      </c>
      <c r="G14" s="9">
        <f>VALUE(O14+P17+V14)</f>
        <v>7</v>
      </c>
      <c r="H14" s="9">
        <f>VALUE(P14+O17+W14)</f>
        <v>2</v>
      </c>
      <c r="I14" s="10">
        <f>AVERAGE(G14-H14)</f>
        <v>5</v>
      </c>
      <c r="J14" s="120"/>
      <c r="K14" s="44" t="str">
        <f>C14</f>
        <v>PLAYAS SANTA PONSA TC</v>
      </c>
      <c r="L14" s="45" t="s">
        <v>6</v>
      </c>
      <c r="M14" s="47" t="str">
        <f>C17</f>
        <v>GLOBAL TC</v>
      </c>
      <c r="N14" s="121"/>
      <c r="O14" s="58">
        <v>3</v>
      </c>
      <c r="P14" s="58">
        <v>0</v>
      </c>
      <c r="Q14" s="42"/>
      <c r="R14" s="44" t="str">
        <f>C14</f>
        <v>PLAYAS SANTA PONSA TC</v>
      </c>
      <c r="S14" s="45" t="s">
        <v>6</v>
      </c>
      <c r="T14" s="44" t="str">
        <f>C15</f>
        <v>MATCH POINT TC</v>
      </c>
      <c r="U14" s="121"/>
      <c r="V14" s="58">
        <v>3</v>
      </c>
      <c r="W14" s="58">
        <v>0</v>
      </c>
      <c r="X14" s="117"/>
    </row>
    <row r="15" spans="1:24" s="115" customFormat="1" ht="17.100000000000001" customHeight="1" x14ac:dyDescent="0.25">
      <c r="A15" s="117"/>
      <c r="B15" s="111">
        <v>2</v>
      </c>
      <c r="C15" s="99" t="s">
        <v>25</v>
      </c>
      <c r="D15" s="96">
        <f>COUNT(O15,P18,W14)</f>
        <v>3</v>
      </c>
      <c r="E15" s="11">
        <f>IF(O15&gt;P15,1,0)+IF(P18&gt;O18,1,0)+IF(W14&gt;V14,1,0)</f>
        <v>0</v>
      </c>
      <c r="F15" s="11">
        <f>D15-E15</f>
        <v>3</v>
      </c>
      <c r="G15" s="11">
        <f>VALUE(O15+P18+W14)</f>
        <v>2</v>
      </c>
      <c r="H15" s="11">
        <f>VALUE(P15+O18+V14)</f>
        <v>7</v>
      </c>
      <c r="I15" s="12">
        <f>AVERAGE(G15-H15)</f>
        <v>-5</v>
      </c>
      <c r="J15" s="120"/>
      <c r="K15" s="44" t="str">
        <f>C15</f>
        <v>MATCH POINT TC</v>
      </c>
      <c r="L15" s="45" t="s">
        <v>6</v>
      </c>
      <c r="M15" s="47" t="str">
        <f>C16</f>
        <v>CT LA SALLE</v>
      </c>
      <c r="N15" s="121"/>
      <c r="O15" s="58">
        <v>1</v>
      </c>
      <c r="P15" s="58">
        <v>2</v>
      </c>
      <c r="Q15" s="42"/>
      <c r="R15" s="47" t="str">
        <f>C16</f>
        <v>CT LA SALLE</v>
      </c>
      <c r="S15" s="45" t="s">
        <v>6</v>
      </c>
      <c r="T15" s="44" t="str">
        <f>C17</f>
        <v>GLOBAL TC</v>
      </c>
      <c r="U15" s="121"/>
      <c r="V15" s="58">
        <v>2</v>
      </c>
      <c r="W15" s="58">
        <v>1</v>
      </c>
      <c r="X15" s="117"/>
    </row>
    <row r="16" spans="1:24" s="115" customFormat="1" ht="17.100000000000001" customHeight="1" x14ac:dyDescent="0.25">
      <c r="A16" s="117"/>
      <c r="B16" s="111">
        <v>3</v>
      </c>
      <c r="C16" s="172" t="s">
        <v>12</v>
      </c>
      <c r="D16" s="96">
        <f>COUNT(P15,O17,V15)</f>
        <v>3</v>
      </c>
      <c r="E16" s="15">
        <f>IF(O17&gt;P17,1,0)+IF(P15&gt;O15,1,0)+IF(V15&gt;W15,1,0)</f>
        <v>3</v>
      </c>
      <c r="F16" s="15">
        <f>D16-E16</f>
        <v>0</v>
      </c>
      <c r="G16" s="15">
        <f>VALUE(P15+O17+V15)</f>
        <v>6</v>
      </c>
      <c r="H16" s="15">
        <f>VALUE(O15+P17+W15)</f>
        <v>3</v>
      </c>
      <c r="I16" s="16">
        <f>AVERAGE(G16-H16)</f>
        <v>3</v>
      </c>
      <c r="J16" s="117"/>
      <c r="K16" s="4" t="s">
        <v>50</v>
      </c>
      <c r="L16" s="118"/>
      <c r="M16" s="119"/>
      <c r="N16" s="41"/>
      <c r="O16" s="80"/>
      <c r="P16" s="80"/>
      <c r="Q16" s="42"/>
      <c r="R16" s="117"/>
      <c r="S16" s="117"/>
      <c r="T16" s="117"/>
      <c r="U16" s="117"/>
      <c r="V16" s="117"/>
      <c r="W16" s="117"/>
      <c r="X16" s="117"/>
    </row>
    <row r="17" spans="1:24" s="115" customFormat="1" ht="17.100000000000001" customHeight="1" thickBot="1" x14ac:dyDescent="0.3">
      <c r="A17" s="117"/>
      <c r="B17" s="113">
        <v>4</v>
      </c>
      <c r="C17" s="101" t="s">
        <v>11</v>
      </c>
      <c r="D17" s="97">
        <f>COUNT(O14,N18,V15)</f>
        <v>2</v>
      </c>
      <c r="E17" s="13">
        <f>IF(P14&gt;O14,1,0)+IF(O18&gt;P18,1,0)+IF(W15&gt;V15,1,0)</f>
        <v>1</v>
      </c>
      <c r="F17" s="13">
        <f>D17-E17</f>
        <v>1</v>
      </c>
      <c r="G17" s="13">
        <f>VALUE(P14+O18+W15)</f>
        <v>3</v>
      </c>
      <c r="H17" s="13">
        <f>VALUE(O14+P18+V15)</f>
        <v>6</v>
      </c>
      <c r="I17" s="14">
        <f>AVERAGE(G17-H17)</f>
        <v>-3</v>
      </c>
      <c r="J17" s="117"/>
      <c r="K17" s="44" t="str">
        <f>C16</f>
        <v>CT LA SALLE</v>
      </c>
      <c r="L17" s="45" t="s">
        <v>6</v>
      </c>
      <c r="M17" s="50" t="str">
        <f>C14</f>
        <v>PLAYAS SANTA PONSA TC</v>
      </c>
      <c r="N17" s="121"/>
      <c r="O17" s="58">
        <v>2</v>
      </c>
      <c r="P17" s="58">
        <v>1</v>
      </c>
      <c r="Q17" s="42"/>
      <c r="R17" s="117"/>
      <c r="S17" s="117"/>
      <c r="T17" s="117"/>
      <c r="U17" s="117"/>
      <c r="V17" s="117"/>
      <c r="W17" s="117"/>
      <c r="X17" s="117"/>
    </row>
    <row r="18" spans="1:24" s="115" customFormat="1" ht="16.5" customHeight="1" x14ac:dyDescent="0.25">
      <c r="A18" s="117"/>
      <c r="B18" s="117"/>
      <c r="C18" s="120"/>
      <c r="D18" s="117"/>
      <c r="E18" s="117"/>
      <c r="F18" s="117"/>
      <c r="G18" s="117"/>
      <c r="H18" s="117"/>
      <c r="I18" s="117"/>
      <c r="J18" s="117"/>
      <c r="K18" s="49" t="str">
        <f>C17</f>
        <v>GLOBAL TC</v>
      </c>
      <c r="L18" s="45" t="s">
        <v>6</v>
      </c>
      <c r="M18" s="85" t="str">
        <f>C15</f>
        <v>MATCH POINT TC</v>
      </c>
      <c r="N18" s="122"/>
      <c r="O18" s="59">
        <v>2</v>
      </c>
      <c r="P18" s="58">
        <v>1</v>
      </c>
      <c r="Q18" s="42"/>
      <c r="R18" s="117"/>
      <c r="S18" s="117"/>
      <c r="T18" s="117"/>
      <c r="U18" s="117"/>
      <c r="V18" s="117"/>
      <c r="W18" s="117"/>
    </row>
    <row r="19" spans="1:24" s="3" customFormat="1" ht="12.95" customHeight="1" x14ac:dyDescent="0.25">
      <c r="A19" s="17"/>
      <c r="B19" s="17"/>
      <c r="C19" s="17"/>
      <c r="D19" s="17"/>
      <c r="E19" s="17"/>
      <c r="F19" s="17"/>
      <c r="G19" s="17"/>
      <c r="H19" s="17"/>
      <c r="I19" s="17"/>
      <c r="J19" s="17"/>
      <c r="K19" s="17"/>
      <c r="L19" s="17"/>
      <c r="M19" s="17"/>
      <c r="N19" s="17"/>
      <c r="O19" s="17"/>
      <c r="P19" s="17"/>
      <c r="Q19" s="17"/>
      <c r="R19" s="17"/>
      <c r="S19" s="17"/>
      <c r="T19" s="17"/>
      <c r="U19" s="17"/>
      <c r="V19" s="17"/>
      <c r="W19" s="17"/>
      <c r="X19" s="17"/>
    </row>
    <row r="20" spans="1:24" ht="12.95" customHeight="1" x14ac:dyDescent="0.25">
      <c r="A20" s="17"/>
      <c r="B20" s="5"/>
      <c r="C20" s="5"/>
      <c r="D20" s="5"/>
      <c r="E20" s="5"/>
      <c r="F20" s="5"/>
      <c r="G20" s="5"/>
      <c r="H20" s="17"/>
      <c r="I20" s="17"/>
      <c r="J20" s="17"/>
      <c r="K20" s="17"/>
      <c r="L20" s="17"/>
      <c r="M20" s="17"/>
      <c r="N20" s="17"/>
      <c r="O20" s="17"/>
      <c r="P20" s="17"/>
      <c r="Q20" s="17"/>
      <c r="R20" s="17"/>
      <c r="S20" s="17"/>
      <c r="T20" s="17"/>
      <c r="U20" s="17"/>
      <c r="V20" s="17"/>
      <c r="W20" s="17"/>
      <c r="X20" s="5"/>
    </row>
    <row r="21" spans="1:24" x14ac:dyDescent="0.25">
      <c r="A21" s="5"/>
      <c r="B21" s="186" t="s">
        <v>103</v>
      </c>
      <c r="C21" s="187"/>
      <c r="D21" s="5"/>
      <c r="E21" s="5"/>
      <c r="F21" s="5"/>
      <c r="G21" s="5"/>
      <c r="H21" s="5"/>
      <c r="I21" s="5"/>
      <c r="J21" s="5"/>
      <c r="K21" s="5"/>
      <c r="L21" s="5"/>
      <c r="M21" s="5"/>
      <c r="N21" s="5"/>
      <c r="O21" s="5"/>
      <c r="P21" s="5"/>
      <c r="Q21" s="5"/>
      <c r="R21" s="5"/>
      <c r="S21" s="5"/>
      <c r="T21" s="5"/>
      <c r="U21" s="5"/>
      <c r="V21" s="5"/>
      <c r="W21" s="5"/>
      <c r="X21" s="5"/>
    </row>
    <row r="22" spans="1:24" ht="16.5" customHeight="1" x14ac:dyDescent="0.25">
      <c r="A22" s="5"/>
      <c r="B22" s="192" t="s">
        <v>104</v>
      </c>
      <c r="C22" s="193"/>
      <c r="D22" s="194"/>
      <c r="E22" s="194"/>
      <c r="F22" s="194"/>
      <c r="G22" s="17"/>
      <c r="H22" s="5"/>
      <c r="I22" s="5"/>
      <c r="J22" s="5"/>
      <c r="K22" s="5"/>
      <c r="L22" s="5"/>
      <c r="M22" s="5"/>
      <c r="N22" s="5"/>
      <c r="O22" s="5"/>
      <c r="P22" s="5"/>
      <c r="Q22" s="5"/>
      <c r="R22" s="5"/>
      <c r="S22" s="5"/>
      <c r="T22" s="5"/>
      <c r="U22" s="5"/>
      <c r="V22" s="5"/>
      <c r="W22" s="5"/>
      <c r="X22" s="5"/>
    </row>
    <row r="23" spans="1:24" ht="9" customHeight="1" x14ac:dyDescent="0.25">
      <c r="A23" s="5"/>
      <c r="B23" s="88"/>
      <c r="C23" s="18"/>
      <c r="D23" s="17"/>
      <c r="E23" s="17"/>
      <c r="F23" s="17"/>
      <c r="G23" s="17"/>
      <c r="H23" s="5"/>
      <c r="I23" s="5"/>
      <c r="J23" s="5"/>
      <c r="K23" s="5"/>
      <c r="L23" s="5"/>
      <c r="M23" s="5"/>
      <c r="N23" s="5"/>
      <c r="O23" s="5"/>
      <c r="P23" s="5"/>
      <c r="Q23" s="5"/>
      <c r="R23" s="5"/>
      <c r="S23" s="5"/>
      <c r="T23" s="5"/>
      <c r="U23" s="5"/>
      <c r="V23" s="5"/>
      <c r="W23" s="5"/>
      <c r="X23" s="5"/>
    </row>
    <row r="24" spans="1:24" ht="16.5" customHeight="1" x14ac:dyDescent="0.25">
      <c r="A24" s="5"/>
      <c r="B24" s="62" t="s">
        <v>96</v>
      </c>
      <c r="C24" s="17"/>
      <c r="D24" s="17"/>
      <c r="E24" s="17"/>
      <c r="F24" s="17"/>
      <c r="G24" s="5"/>
      <c r="H24" s="5"/>
      <c r="I24" s="5"/>
      <c r="J24" s="5"/>
      <c r="K24" s="5"/>
      <c r="L24" s="5"/>
      <c r="M24" s="5"/>
      <c r="N24" s="5"/>
      <c r="O24" s="5"/>
      <c r="P24" s="5"/>
      <c r="Q24" s="5"/>
      <c r="R24" s="5"/>
      <c r="S24" s="5"/>
      <c r="T24" s="5"/>
      <c r="U24" s="5"/>
      <c r="V24" s="5"/>
      <c r="W24" s="5"/>
      <c r="X24" s="5"/>
    </row>
    <row r="25" spans="1:24" x14ac:dyDescent="0.25">
      <c r="A25" s="5"/>
      <c r="B25" s="5"/>
      <c r="C25" s="5"/>
      <c r="D25" s="5"/>
      <c r="E25" s="5"/>
      <c r="F25" s="5"/>
      <c r="G25" s="5"/>
      <c r="H25" s="5"/>
      <c r="I25" s="5"/>
      <c r="J25" s="5"/>
      <c r="K25" s="5"/>
      <c r="L25" s="5"/>
      <c r="M25" s="5"/>
      <c r="N25" s="5"/>
      <c r="O25" s="5"/>
      <c r="P25" s="5"/>
      <c r="Q25" s="5"/>
      <c r="R25" s="5"/>
      <c r="S25" s="5"/>
      <c r="T25" s="5"/>
      <c r="U25" s="5"/>
      <c r="V25" s="5"/>
      <c r="W25" s="5"/>
      <c r="X25" s="5"/>
    </row>
    <row r="26" spans="1:24" ht="15.95" customHeight="1" x14ac:dyDescent="0.25">
      <c r="A26" s="5"/>
      <c r="B26" s="196" t="s">
        <v>15</v>
      </c>
      <c r="C26" s="196"/>
      <c r="D26" s="196"/>
      <c r="E26" s="196"/>
      <c r="F26" s="196"/>
      <c r="G26" s="196"/>
      <c r="H26" s="196"/>
      <c r="I26" s="196"/>
      <c r="J26" s="196"/>
      <c r="K26" s="196"/>
      <c r="L26" s="196"/>
      <c r="M26" s="5"/>
      <c r="N26" s="5"/>
      <c r="O26" s="5"/>
      <c r="P26" s="5"/>
      <c r="Q26" s="5"/>
      <c r="R26" s="5"/>
      <c r="S26" s="5"/>
      <c r="T26" s="5"/>
      <c r="U26" s="5"/>
      <c r="V26" s="5"/>
      <c r="W26" s="5"/>
      <c r="X26" s="5"/>
    </row>
    <row r="27" spans="1:24" ht="15.95" customHeight="1" x14ac:dyDescent="0.25">
      <c r="A27" s="5"/>
      <c r="B27" s="196"/>
      <c r="C27" s="196"/>
      <c r="D27" s="196"/>
      <c r="E27" s="196"/>
      <c r="F27" s="196"/>
      <c r="G27" s="196"/>
      <c r="H27" s="196"/>
      <c r="I27" s="196"/>
      <c r="J27" s="196"/>
      <c r="K27" s="196"/>
      <c r="L27" s="196"/>
      <c r="M27" s="5"/>
      <c r="N27" s="5"/>
      <c r="O27" s="5"/>
      <c r="P27" s="5"/>
      <c r="Q27" s="5"/>
      <c r="R27" s="5"/>
      <c r="S27" s="5"/>
      <c r="T27" s="5"/>
      <c r="U27" s="5"/>
      <c r="V27" s="5"/>
      <c r="W27" s="5"/>
      <c r="X27" s="5"/>
    </row>
    <row r="28" spans="1:24" ht="15.95" customHeight="1" x14ac:dyDescent="0.25">
      <c r="A28" s="5"/>
      <c r="B28" s="196"/>
      <c r="C28" s="196"/>
      <c r="D28" s="196"/>
      <c r="E28" s="196"/>
      <c r="F28" s="196"/>
      <c r="G28" s="196"/>
      <c r="H28" s="196"/>
      <c r="I28" s="196"/>
      <c r="J28" s="196"/>
      <c r="K28" s="196"/>
      <c r="L28" s="196"/>
      <c r="M28" s="5"/>
      <c r="N28" s="5"/>
      <c r="O28" s="5"/>
      <c r="P28" s="5"/>
      <c r="Q28" s="5"/>
      <c r="R28" s="5"/>
      <c r="S28" s="5"/>
      <c r="T28" s="5"/>
      <c r="U28" s="5"/>
      <c r="V28" s="5"/>
      <c r="W28" s="5"/>
      <c r="X28" s="5"/>
    </row>
    <row r="29" spans="1:24" x14ac:dyDescent="0.25">
      <c r="A29" s="5"/>
      <c r="B29" s="196"/>
      <c r="C29" s="196"/>
      <c r="D29" s="196"/>
      <c r="E29" s="196"/>
      <c r="F29" s="196"/>
      <c r="G29" s="196"/>
      <c r="H29" s="196"/>
      <c r="I29" s="196"/>
      <c r="J29" s="196"/>
      <c r="K29" s="196"/>
      <c r="L29" s="196"/>
      <c r="M29" s="5"/>
      <c r="N29" s="5"/>
      <c r="O29" s="5"/>
      <c r="P29" s="5"/>
      <c r="Q29" s="5"/>
      <c r="R29" s="5"/>
      <c r="S29" s="5"/>
      <c r="T29" s="5"/>
      <c r="U29" s="5"/>
      <c r="V29" s="5"/>
      <c r="W29" s="5"/>
      <c r="X29" s="5"/>
    </row>
    <row r="30" spans="1:24" x14ac:dyDescent="0.25">
      <c r="A30" s="5"/>
      <c r="B30" s="5"/>
      <c r="C30" s="5"/>
      <c r="D30" s="5"/>
      <c r="E30" s="5"/>
      <c r="F30" s="5"/>
      <c r="G30" s="5"/>
      <c r="H30" s="5"/>
      <c r="I30" s="5"/>
      <c r="J30" s="5"/>
      <c r="K30" s="5"/>
      <c r="L30" s="5"/>
      <c r="M30" s="5"/>
      <c r="N30" s="5"/>
      <c r="O30" s="5"/>
      <c r="P30" s="5"/>
      <c r="Q30" s="5"/>
      <c r="R30" s="5"/>
      <c r="S30" s="5"/>
      <c r="T30" s="5"/>
      <c r="U30" s="5"/>
      <c r="V30" s="5"/>
      <c r="W30" s="5"/>
      <c r="X30" s="5"/>
    </row>
  </sheetData>
  <mergeCells count="4">
    <mergeCell ref="B6:L6"/>
    <mergeCell ref="B26:L29"/>
    <mergeCell ref="B3:C3"/>
    <mergeCell ref="B5:C5"/>
  </mergeCells>
  <pageMargins left="0.7" right="0.7" top="0.75" bottom="0.75" header="0.3" footer="0.3"/>
  <pageSetup paperSize="9" scale="72"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W45"/>
  <sheetViews>
    <sheetView topLeftCell="A4" workbookViewId="0">
      <selection activeCell="C35" sqref="C35:F35"/>
    </sheetView>
  </sheetViews>
  <sheetFormatPr baseColWidth="10" defaultRowHeight="15" x14ac:dyDescent="0.25"/>
  <cols>
    <col min="1" max="1" width="3.7109375" customWidth="1"/>
    <col min="2" max="2" width="20.5703125" customWidth="1"/>
    <col min="3" max="3" width="5.28515625" customWidth="1"/>
    <col min="4" max="4" width="11.42578125" customWidth="1"/>
    <col min="5" max="5" width="3.85546875" customWidth="1"/>
    <col min="6" max="6" width="4" customWidth="1"/>
    <col min="7" max="7" width="3.5703125" customWidth="1"/>
    <col min="8" max="8" width="4.85546875" customWidth="1"/>
    <col min="9" max="9" width="4.42578125" customWidth="1"/>
    <col min="10" max="10" width="5.140625" customWidth="1"/>
    <col min="11" max="11" width="3.7109375" customWidth="1"/>
    <col min="12" max="12" width="19.5703125" customWidth="1"/>
    <col min="13" max="13" width="3" customWidth="1"/>
    <col min="14" max="14" width="19.5703125" customWidth="1"/>
    <col min="15" max="15" width="3.5703125" customWidth="1"/>
    <col min="16" max="16" width="3.7109375" customWidth="1"/>
    <col min="17" max="17" width="2.85546875" customWidth="1"/>
    <col min="18" max="18" width="18.85546875" customWidth="1"/>
    <col min="19" max="19" width="2.7109375" customWidth="1"/>
    <col min="20" max="20" width="17.5703125" customWidth="1"/>
    <col min="21" max="21" width="3.42578125" customWidth="1"/>
    <col min="22" max="22" width="3.5703125" customWidth="1"/>
  </cols>
  <sheetData>
    <row r="1" spans="1:23" ht="18" x14ac:dyDescent="0.25">
      <c r="A1" s="5"/>
      <c r="B1" s="81" t="s">
        <v>43</v>
      </c>
      <c r="C1" s="27"/>
      <c r="D1" s="27"/>
      <c r="E1" s="5"/>
      <c r="F1" s="5"/>
      <c r="G1" s="5"/>
      <c r="H1" s="5"/>
      <c r="I1" s="5"/>
      <c r="J1" s="5"/>
      <c r="K1" s="5"/>
      <c r="L1" s="5"/>
      <c r="M1" s="5"/>
      <c r="N1" s="5"/>
      <c r="O1" s="5"/>
      <c r="P1" s="5"/>
      <c r="Q1" s="5"/>
      <c r="R1" s="5"/>
      <c r="S1" s="5"/>
      <c r="T1" s="5"/>
      <c r="U1" s="5"/>
      <c r="V1" s="5"/>
      <c r="W1" s="5"/>
    </row>
    <row r="2" spans="1:23" ht="8.25" customHeight="1" x14ac:dyDescent="0.25">
      <c r="A2" s="5"/>
      <c r="B2" s="18"/>
      <c r="C2" s="5"/>
      <c r="D2" s="5"/>
      <c r="E2" s="5"/>
      <c r="F2" s="5"/>
      <c r="G2" s="5"/>
      <c r="H2" s="5"/>
      <c r="I2" s="5"/>
      <c r="J2" s="5"/>
      <c r="K2" s="5"/>
      <c r="L2" s="5"/>
      <c r="M2" s="5"/>
      <c r="N2" s="5"/>
      <c r="O2" s="5"/>
      <c r="P2" s="5"/>
      <c r="Q2" s="5"/>
      <c r="R2" s="5"/>
      <c r="S2" s="5"/>
      <c r="T2" s="5"/>
      <c r="U2" s="5"/>
      <c r="V2" s="5"/>
      <c r="W2" s="5"/>
    </row>
    <row r="3" spans="1:23" ht="14.1" customHeight="1" x14ac:dyDescent="0.25">
      <c r="A3" s="5"/>
      <c r="B3" s="78" t="s">
        <v>33</v>
      </c>
      <c r="C3" s="19"/>
      <c r="D3" s="19"/>
      <c r="E3" s="5"/>
      <c r="F3" s="5"/>
      <c r="G3" s="5"/>
      <c r="H3" s="5"/>
      <c r="I3" s="5"/>
      <c r="J3" s="5"/>
      <c r="K3" s="5"/>
      <c r="L3" s="5"/>
      <c r="M3" s="5"/>
      <c r="N3" s="5"/>
      <c r="O3" s="5"/>
      <c r="P3" s="5"/>
      <c r="Q3" s="5"/>
      <c r="R3" s="5"/>
      <c r="S3" s="5"/>
      <c r="T3" s="5"/>
      <c r="U3" s="5"/>
      <c r="V3" s="5"/>
      <c r="W3" s="5"/>
    </row>
    <row r="4" spans="1:23" ht="18.75" customHeight="1" x14ac:dyDescent="0.25">
      <c r="A4" s="5"/>
      <c r="B4" s="79"/>
      <c r="C4" s="18"/>
      <c r="D4" s="18"/>
      <c r="E4" s="5"/>
      <c r="F4" s="5"/>
      <c r="G4" s="5"/>
      <c r="H4" s="5"/>
      <c r="I4" s="5"/>
      <c r="J4" s="5"/>
      <c r="K4" s="5"/>
      <c r="L4" s="5"/>
      <c r="M4" s="5"/>
      <c r="N4" s="5"/>
      <c r="O4" s="5"/>
      <c r="P4" s="5"/>
      <c r="Q4" s="5"/>
      <c r="R4" s="5"/>
      <c r="S4" s="5"/>
      <c r="T4" s="5"/>
      <c r="U4" s="5"/>
      <c r="V4" s="5"/>
      <c r="W4" s="5"/>
    </row>
    <row r="5" spans="1:23" ht="14.25" customHeight="1" x14ac:dyDescent="0.25">
      <c r="A5" s="5"/>
      <c r="B5" s="78" t="s">
        <v>16</v>
      </c>
      <c r="C5" s="164"/>
      <c r="D5" s="5"/>
      <c r="E5" s="5"/>
      <c r="F5" s="5"/>
      <c r="G5" s="5"/>
      <c r="H5" s="5"/>
      <c r="I5" s="5"/>
      <c r="J5" s="5"/>
      <c r="K5" s="5"/>
      <c r="L5" s="5"/>
      <c r="M5" s="5"/>
      <c r="N5" s="5"/>
      <c r="O5" s="5"/>
      <c r="P5" s="5"/>
      <c r="Q5" s="5"/>
      <c r="R5" s="5"/>
      <c r="S5" s="5"/>
      <c r="T5" s="5"/>
      <c r="U5" s="5"/>
      <c r="V5" s="5"/>
      <c r="W5" s="5"/>
    </row>
    <row r="6" spans="1:23" s="28" customFormat="1" ht="14.1" customHeight="1" x14ac:dyDescent="0.25">
      <c r="B6" s="199" t="s">
        <v>67</v>
      </c>
      <c r="C6" s="199"/>
      <c r="D6" s="199"/>
      <c r="E6" s="199"/>
      <c r="F6" s="199"/>
      <c r="G6" s="199"/>
      <c r="H6" s="199"/>
      <c r="I6" s="199"/>
      <c r="J6" s="199"/>
      <c r="K6" s="199"/>
      <c r="L6" s="63"/>
      <c r="M6" s="63"/>
      <c r="N6" s="63"/>
      <c r="O6" s="63"/>
      <c r="P6" s="63"/>
      <c r="Q6" s="63"/>
    </row>
    <row r="7" spans="1:23" s="3" customFormat="1" ht="9" customHeight="1" x14ac:dyDescent="0.25">
      <c r="A7" s="17"/>
      <c r="B7" s="64"/>
      <c r="C7" s="64"/>
      <c r="D7" s="64"/>
      <c r="E7" s="65"/>
      <c r="F7" s="65"/>
      <c r="G7" s="65"/>
      <c r="H7" s="65"/>
      <c r="I7" s="65"/>
      <c r="J7" s="65"/>
      <c r="K7" s="65"/>
      <c r="L7" s="65"/>
      <c r="M7" s="65"/>
      <c r="N7" s="65"/>
      <c r="O7" s="65"/>
      <c r="P7" s="65"/>
      <c r="Q7" s="65"/>
      <c r="R7" s="17"/>
      <c r="S7" s="17"/>
      <c r="T7" s="17"/>
      <c r="U7" s="17"/>
      <c r="V7" s="17"/>
      <c r="W7" s="17"/>
    </row>
    <row r="8" spans="1:23" s="3" customFormat="1" ht="14.1" customHeight="1" x14ac:dyDescent="0.25">
      <c r="A8" s="17"/>
      <c r="B8" s="66" t="s">
        <v>40</v>
      </c>
      <c r="C8" s="66"/>
      <c r="D8" s="66"/>
      <c r="E8" s="67"/>
      <c r="F8" s="67"/>
      <c r="G8" s="67"/>
      <c r="H8" s="67"/>
      <c r="I8" s="67"/>
      <c r="J8" s="67"/>
      <c r="K8" s="67"/>
      <c r="L8" s="67"/>
      <c r="M8" s="67"/>
      <c r="N8" s="67"/>
      <c r="O8" s="68"/>
      <c r="P8" s="68"/>
      <c r="Q8" s="68"/>
      <c r="R8" s="35"/>
      <c r="S8" s="17"/>
      <c r="T8" s="17"/>
      <c r="U8" s="17"/>
      <c r="V8" s="17"/>
      <c r="W8" s="17"/>
    </row>
    <row r="9" spans="1:23" s="3" customFormat="1" ht="14.1" customHeight="1" x14ac:dyDescent="0.25">
      <c r="A9" s="17"/>
      <c r="B9" s="66" t="s">
        <v>41</v>
      </c>
      <c r="C9" s="66"/>
      <c r="D9" s="66"/>
      <c r="E9" s="67"/>
      <c r="F9" s="67"/>
      <c r="G9" s="67"/>
      <c r="H9" s="67"/>
      <c r="I9" s="67"/>
      <c r="J9" s="67"/>
      <c r="K9" s="67"/>
      <c r="L9" s="67"/>
      <c r="M9" s="67"/>
      <c r="N9" s="67"/>
      <c r="O9" s="68"/>
      <c r="P9" s="68"/>
      <c r="Q9" s="68"/>
      <c r="R9" s="35"/>
      <c r="S9" s="17"/>
      <c r="T9" s="17"/>
      <c r="U9" s="17"/>
      <c r="V9" s="17"/>
      <c r="W9" s="17"/>
    </row>
    <row r="10" spans="1:23" s="3" customFormat="1" ht="14.1" customHeight="1" x14ac:dyDescent="0.25">
      <c r="A10" s="17"/>
      <c r="B10" s="66" t="s">
        <v>39</v>
      </c>
      <c r="C10" s="66"/>
      <c r="D10" s="66"/>
      <c r="E10" s="67"/>
      <c r="F10" s="67"/>
      <c r="G10" s="67"/>
      <c r="H10" s="67"/>
      <c r="I10" s="67"/>
      <c r="J10" s="67"/>
      <c r="K10" s="67"/>
      <c r="L10" s="67"/>
      <c r="M10" s="67"/>
      <c r="N10" s="67"/>
      <c r="O10" s="68"/>
      <c r="P10" s="68"/>
      <c r="Q10" s="68"/>
      <c r="R10" s="35"/>
      <c r="S10" s="17"/>
      <c r="T10" s="17"/>
      <c r="U10" s="17"/>
      <c r="V10" s="17"/>
      <c r="W10" s="17"/>
    </row>
    <row r="11" spans="1:23" s="3" customFormat="1" ht="12.95" customHeight="1" x14ac:dyDescent="0.25">
      <c r="A11" s="17"/>
      <c r="B11" s="19"/>
      <c r="C11" s="19"/>
      <c r="D11" s="19"/>
      <c r="E11" s="17"/>
      <c r="F11" s="17"/>
      <c r="G11" s="20"/>
      <c r="H11" s="20"/>
      <c r="I11" s="20"/>
      <c r="J11" s="20"/>
      <c r="K11" s="20"/>
      <c r="L11" s="20"/>
      <c r="M11" s="20"/>
      <c r="N11" s="17"/>
      <c r="O11" s="17"/>
      <c r="P11" s="17"/>
      <c r="Q11" s="17"/>
      <c r="R11" s="17"/>
      <c r="S11" s="17"/>
      <c r="T11" s="17"/>
      <c r="U11" s="17"/>
      <c r="V11" s="17"/>
      <c r="W11" s="17"/>
    </row>
    <row r="12" spans="1:23" s="3" customFormat="1" ht="12.95" customHeight="1" thickBot="1" x14ac:dyDescent="0.3">
      <c r="A12" s="17"/>
      <c r="B12" s="17"/>
      <c r="C12" s="17"/>
      <c r="D12" s="17"/>
      <c r="E12" s="17"/>
      <c r="F12" s="17"/>
      <c r="G12" s="17"/>
      <c r="H12" s="17"/>
      <c r="I12" s="17"/>
      <c r="J12" s="17"/>
      <c r="K12" s="17"/>
      <c r="L12" s="17"/>
      <c r="M12" s="17"/>
      <c r="N12" s="17"/>
      <c r="O12" s="17"/>
      <c r="P12" s="17"/>
      <c r="Q12" s="17"/>
      <c r="R12" s="17"/>
      <c r="S12" s="17"/>
      <c r="T12" s="17"/>
      <c r="U12" s="17"/>
      <c r="V12" s="17"/>
      <c r="W12" s="17"/>
    </row>
    <row r="13" spans="1:23" s="3" customFormat="1" ht="17.100000000000001" customHeight="1" thickBot="1" x14ac:dyDescent="0.3">
      <c r="A13" s="6"/>
      <c r="B13" s="1" t="s">
        <v>7</v>
      </c>
      <c r="C13" s="1" t="s">
        <v>24</v>
      </c>
      <c r="D13" s="135" t="s">
        <v>22</v>
      </c>
      <c r="E13" s="132" t="s">
        <v>2</v>
      </c>
      <c r="F13" s="130" t="s">
        <v>0</v>
      </c>
      <c r="G13" s="133" t="s">
        <v>1</v>
      </c>
      <c r="H13" s="133" t="s">
        <v>3</v>
      </c>
      <c r="I13" s="134" t="s">
        <v>4</v>
      </c>
      <c r="J13" s="129" t="s">
        <v>5</v>
      </c>
      <c r="K13" s="17"/>
      <c r="L13" s="4" t="s">
        <v>58</v>
      </c>
      <c r="M13" s="7"/>
      <c r="N13" s="2"/>
      <c r="O13" s="26"/>
      <c r="P13" s="17"/>
      <c r="Q13" s="17"/>
      <c r="R13" s="4" t="s">
        <v>61</v>
      </c>
      <c r="S13" s="7"/>
      <c r="T13" s="2"/>
      <c r="U13" s="26"/>
      <c r="V13" s="17"/>
      <c r="W13" s="17"/>
    </row>
    <row r="14" spans="1:23" s="3" customFormat="1" ht="17.100000000000001" customHeight="1" x14ac:dyDescent="0.25">
      <c r="A14" s="92">
        <v>1</v>
      </c>
      <c r="B14" s="170" t="s">
        <v>53</v>
      </c>
      <c r="C14" s="98">
        <v>1</v>
      </c>
      <c r="D14" s="98">
        <v>18806</v>
      </c>
      <c r="E14" s="95">
        <f>COUNT(O14,P17,U14)</f>
        <v>2</v>
      </c>
      <c r="F14" s="9">
        <f>IF(O14&gt;P14,1,0)+IF(P17&gt;O17,1,0)+IF(U14&gt;V14,1,0)</f>
        <v>2</v>
      </c>
      <c r="G14" s="9">
        <f>IF(O14&lt;P14,1,0)+IF(P17&lt;O17,1,0)+IF(U14&lt;V14,1,0)</f>
        <v>0</v>
      </c>
      <c r="H14" s="9">
        <f>VALUE(O14+P17+U14)</f>
        <v>8</v>
      </c>
      <c r="I14" s="9">
        <f>VALUE(P14+O17+V14)</f>
        <v>2</v>
      </c>
      <c r="J14" s="10">
        <f>AVERAGE(H14-I14)</f>
        <v>6</v>
      </c>
      <c r="K14" s="29"/>
      <c r="L14" s="44" t="str">
        <f>B14</f>
        <v>CT LA SALLE "A"</v>
      </c>
      <c r="M14" s="45"/>
      <c r="N14" s="84" t="s">
        <v>13</v>
      </c>
      <c r="O14" s="57"/>
      <c r="P14" s="57"/>
      <c r="Q14" s="31"/>
      <c r="R14" s="44" t="str">
        <f>B14</f>
        <v>CT LA SALLE "A"</v>
      </c>
      <c r="S14" s="45" t="s">
        <v>6</v>
      </c>
      <c r="T14" s="44" t="str">
        <f>B15</f>
        <v>SPORTING TC</v>
      </c>
      <c r="U14" s="58">
        <v>4</v>
      </c>
      <c r="V14" s="58">
        <v>1</v>
      </c>
      <c r="W14" s="17"/>
    </row>
    <row r="15" spans="1:23" s="3" customFormat="1" ht="17.100000000000001" customHeight="1" x14ac:dyDescent="0.25">
      <c r="A15" s="93">
        <v>2</v>
      </c>
      <c r="B15" s="195" t="s">
        <v>54</v>
      </c>
      <c r="C15" s="100">
        <v>4</v>
      </c>
      <c r="D15" s="100">
        <v>31652</v>
      </c>
      <c r="E15" s="96">
        <f>COUNT(O15,P18,V14)</f>
        <v>2</v>
      </c>
      <c r="F15" s="11">
        <f>IF(O15&gt;P15,1,0)+IF(P18&gt;O18,1,0)+IF(V14&gt;U14,1,0)</f>
        <v>1</v>
      </c>
      <c r="G15" s="11">
        <f>IF(O15&lt;P15,1,0)+IF(P18&lt;O18,1,0)+IF(V14&lt;U14,1,0)</f>
        <v>1</v>
      </c>
      <c r="H15" s="11">
        <f>VALUE(O15+P18+V14)</f>
        <v>4</v>
      </c>
      <c r="I15" s="11">
        <f>VALUE(P15+O18+U14)</f>
        <v>6</v>
      </c>
      <c r="J15" s="12">
        <f>AVERAGE(H15-I15)</f>
        <v>-2</v>
      </c>
      <c r="K15" s="29"/>
      <c r="L15" s="44" t="str">
        <f>B15</f>
        <v>SPORTING TC</v>
      </c>
      <c r="M15" s="45" t="s">
        <v>6</v>
      </c>
      <c r="N15" s="47" t="str">
        <f>B16</f>
        <v>AD SAN CAYETANO</v>
      </c>
      <c r="O15" s="58">
        <v>3</v>
      </c>
      <c r="P15" s="58">
        <v>2</v>
      </c>
      <c r="Q15" s="31"/>
      <c r="R15" s="47" t="str">
        <f>B16</f>
        <v>AD SAN CAYETANO</v>
      </c>
      <c r="S15" s="45"/>
      <c r="T15" s="84" t="s">
        <v>13</v>
      </c>
      <c r="U15" s="57"/>
      <c r="V15" s="57"/>
      <c r="W15" s="17"/>
    </row>
    <row r="16" spans="1:23" s="3" customFormat="1" ht="17.100000000000001" customHeight="1" thickBot="1" x14ac:dyDescent="0.3">
      <c r="A16" s="94">
        <v>3</v>
      </c>
      <c r="B16" s="114" t="s">
        <v>36</v>
      </c>
      <c r="C16" s="102"/>
      <c r="D16" s="102">
        <v>35200</v>
      </c>
      <c r="E16" s="97">
        <f>COUNT(P15,O17,U15)</f>
        <v>2</v>
      </c>
      <c r="F16" s="33">
        <f>IF(O17&gt;P17,1,0)+IF(P15&gt;O15,1,0)+IF(U15&gt;V15,1,0)</f>
        <v>0</v>
      </c>
      <c r="G16" s="33">
        <f>IF(O17&lt;P17,1,0)+IF(P15&lt;O15,1,0)+IF(U15&lt;V15,1,0)</f>
        <v>2</v>
      </c>
      <c r="H16" s="33">
        <f>VALUE(P15+O17+U15)</f>
        <v>3</v>
      </c>
      <c r="I16" s="33">
        <f>VALUE(O15+P17+V15)</f>
        <v>7</v>
      </c>
      <c r="J16" s="34">
        <f>AVERAGE(H16-I16)</f>
        <v>-4</v>
      </c>
      <c r="K16" s="17"/>
      <c r="L16" s="4" t="s">
        <v>59</v>
      </c>
      <c r="M16" s="7"/>
      <c r="N16" s="2"/>
      <c r="O16" s="26"/>
      <c r="P16" s="17"/>
      <c r="Q16" s="17"/>
      <c r="R16" s="17"/>
      <c r="S16" s="17"/>
      <c r="T16" s="17"/>
      <c r="U16" s="17"/>
      <c r="V16" s="17"/>
      <c r="W16" s="17"/>
    </row>
    <row r="17" spans="1:23" s="3" customFormat="1" ht="17.100000000000001" customHeight="1" x14ac:dyDescent="0.25">
      <c r="A17" s="37">
        <v>4</v>
      </c>
      <c r="B17" s="82"/>
      <c r="C17" s="83"/>
      <c r="D17" s="83"/>
      <c r="E17" s="38">
        <f>COUNT(P14,O18,V15)</f>
        <v>0</v>
      </c>
      <c r="F17" s="38">
        <f>IF(P14&gt;O14,1,0)+IF(O18&gt;P18,1,0)+IF(V15&gt;U15,1,0)</f>
        <v>0</v>
      </c>
      <c r="G17" s="38">
        <f>IF(P14&lt;O14,1,0)+IF(O18&lt;P18,1,0)+IF(V15&lt;U15,1,0)</f>
        <v>0</v>
      </c>
      <c r="H17" s="38">
        <f>VALUE(P14+O18+V15)</f>
        <v>0</v>
      </c>
      <c r="I17" s="38">
        <f>VALUE(O14+P18+U15)</f>
        <v>0</v>
      </c>
      <c r="J17" s="38">
        <f>AVERAGE(H17-I17)</f>
        <v>0</v>
      </c>
      <c r="K17" s="17"/>
      <c r="L17" s="44" t="str">
        <f>B16</f>
        <v>AD SAN CAYETANO</v>
      </c>
      <c r="M17" s="45" t="s">
        <v>6</v>
      </c>
      <c r="N17" s="50" t="str">
        <f>B14</f>
        <v>CT LA SALLE "A"</v>
      </c>
      <c r="O17" s="58">
        <v>1</v>
      </c>
      <c r="P17" s="58">
        <v>4</v>
      </c>
      <c r="Q17" s="17"/>
      <c r="R17" s="17"/>
      <c r="S17" s="17"/>
      <c r="T17" s="17"/>
      <c r="U17" s="17"/>
      <c r="V17" s="17"/>
      <c r="W17" s="17"/>
    </row>
    <row r="18" spans="1:23" s="3" customFormat="1" ht="17.100000000000001" customHeight="1" x14ac:dyDescent="0.25">
      <c r="A18" s="17"/>
      <c r="B18" s="17"/>
      <c r="C18" s="29"/>
      <c r="D18" s="17"/>
      <c r="E18" s="17"/>
      <c r="F18" s="17"/>
      <c r="G18" s="17"/>
      <c r="H18" s="17"/>
      <c r="I18" s="17"/>
      <c r="J18" s="17"/>
      <c r="K18" s="17"/>
      <c r="L18" s="84" t="s">
        <v>13</v>
      </c>
      <c r="M18" s="45"/>
      <c r="N18" s="85" t="str">
        <f>B15</f>
        <v>SPORTING TC</v>
      </c>
      <c r="O18" s="57"/>
      <c r="P18" s="57"/>
      <c r="Q18" s="17"/>
      <c r="R18" s="17"/>
      <c r="S18" s="17"/>
      <c r="T18" s="17"/>
      <c r="U18" s="17"/>
      <c r="V18" s="17"/>
      <c r="W18" s="17"/>
    </row>
    <row r="19" spans="1:23" ht="17.100000000000001" customHeight="1" thickBot="1" x14ac:dyDescent="0.3">
      <c r="A19" s="17"/>
      <c r="B19" s="17"/>
      <c r="C19" s="29"/>
      <c r="D19" s="17"/>
      <c r="E19" s="17"/>
      <c r="F19" s="17"/>
      <c r="G19" s="17"/>
      <c r="H19" s="17"/>
      <c r="I19" s="17"/>
      <c r="J19" s="17"/>
      <c r="K19" s="17"/>
      <c r="L19" s="17"/>
      <c r="M19" s="17"/>
      <c r="N19" s="17"/>
      <c r="O19" s="17"/>
      <c r="P19" s="17"/>
      <c r="Q19" s="17"/>
      <c r="R19" s="17"/>
      <c r="S19" s="17"/>
      <c r="T19" s="17"/>
      <c r="U19" s="17"/>
      <c r="V19" s="17"/>
      <c r="W19" s="5"/>
    </row>
    <row r="20" spans="1:23" s="3" customFormat="1" ht="17.100000000000001" customHeight="1" thickBot="1" x14ac:dyDescent="0.3">
      <c r="A20" s="6"/>
      <c r="B20" s="1" t="s">
        <v>8</v>
      </c>
      <c r="C20" s="1" t="s">
        <v>24</v>
      </c>
      <c r="D20" s="135" t="s">
        <v>22</v>
      </c>
      <c r="E20" s="132" t="s">
        <v>2</v>
      </c>
      <c r="F20" s="130" t="s">
        <v>0</v>
      </c>
      <c r="G20" s="133" t="s">
        <v>1</v>
      </c>
      <c r="H20" s="133" t="s">
        <v>3</v>
      </c>
      <c r="I20" s="134" t="s">
        <v>4</v>
      </c>
      <c r="J20" s="129" t="s">
        <v>5</v>
      </c>
      <c r="K20" s="17"/>
      <c r="L20" s="4" t="s">
        <v>58</v>
      </c>
      <c r="M20" s="7"/>
      <c r="N20" s="2"/>
      <c r="O20" s="26"/>
      <c r="P20" s="17"/>
      <c r="Q20" s="17"/>
      <c r="R20" s="4" t="s">
        <v>61</v>
      </c>
      <c r="S20" s="7"/>
      <c r="T20" s="2"/>
      <c r="U20" s="26"/>
      <c r="V20" s="17"/>
      <c r="W20" s="17"/>
    </row>
    <row r="21" spans="1:23" s="3" customFormat="1" ht="17.100000000000001" customHeight="1" x14ac:dyDescent="0.25">
      <c r="A21" s="92">
        <v>1</v>
      </c>
      <c r="B21" s="170" t="s">
        <v>55</v>
      </c>
      <c r="C21" s="98">
        <v>2</v>
      </c>
      <c r="D21" s="98">
        <v>26557</v>
      </c>
      <c r="E21" s="95">
        <f>COUNT(O21,P24,U21)</f>
        <v>3</v>
      </c>
      <c r="F21" s="9">
        <f>IF(O21&gt;P21,1,0)+IF(P24&gt;O24,1,0)+IF(U21&gt;V21,1,0)</f>
        <v>2</v>
      </c>
      <c r="G21" s="9">
        <f>IF(O21&lt;P21,1,0)+IF(P24&lt;O24,1,0)+IF(U21&lt;V21,1,0)</f>
        <v>1</v>
      </c>
      <c r="H21" s="9">
        <f>VALUE(O21+P24+U21)</f>
        <v>11</v>
      </c>
      <c r="I21" s="9">
        <f>VALUE(P21+O24+V21)</f>
        <v>4</v>
      </c>
      <c r="J21" s="10">
        <f>AVERAGE(H21-I21)</f>
        <v>7</v>
      </c>
      <c r="K21" s="29"/>
      <c r="L21" s="44" t="str">
        <f>B21</f>
        <v>NÒMADS ES JORDI</v>
      </c>
      <c r="M21" s="45" t="s">
        <v>6</v>
      </c>
      <c r="N21" s="47" t="str">
        <f>B24</f>
        <v>GLOBAL TC - WC</v>
      </c>
      <c r="O21" s="58">
        <v>4</v>
      </c>
      <c r="P21" s="58">
        <v>1</v>
      </c>
      <c r="Q21" s="31"/>
      <c r="R21" s="44" t="str">
        <f>B21</f>
        <v>NÒMADS ES JORDI</v>
      </c>
      <c r="S21" s="45" t="s">
        <v>6</v>
      </c>
      <c r="T21" s="44" t="str">
        <f>B22</f>
        <v>OPEN MARRATXI</v>
      </c>
      <c r="U21" s="58">
        <v>5</v>
      </c>
      <c r="V21" s="58">
        <v>0</v>
      </c>
      <c r="W21" s="17"/>
    </row>
    <row r="22" spans="1:23" s="3" customFormat="1" ht="17.100000000000001" customHeight="1" x14ac:dyDescent="0.25">
      <c r="A22" s="93">
        <v>2</v>
      </c>
      <c r="B22" s="112" t="s">
        <v>42</v>
      </c>
      <c r="C22" s="100">
        <v>3</v>
      </c>
      <c r="D22" s="100">
        <v>31247</v>
      </c>
      <c r="E22" s="96">
        <f>COUNT(O22,P25,V21)</f>
        <v>3</v>
      </c>
      <c r="F22" s="11">
        <f>IF(O22&gt;P22,1,0)+IF(P25&gt;O25,1,0)+IF(V21&gt;U21,1,0)</f>
        <v>0</v>
      </c>
      <c r="G22" s="11">
        <f>IF(O22&lt;P22,1,0)+IF(P25&lt;O25,1,0)+IF(V21&lt;U21,1,0)</f>
        <v>3</v>
      </c>
      <c r="H22" s="11">
        <f>VALUE(O22+P25+V21)</f>
        <v>3</v>
      </c>
      <c r="I22" s="11">
        <f>VALUE(P22+O25+U21)</f>
        <v>12</v>
      </c>
      <c r="J22" s="12">
        <f>AVERAGE(H22-I22)</f>
        <v>-9</v>
      </c>
      <c r="K22" s="29"/>
      <c r="L22" s="44" t="str">
        <f>B22</f>
        <v>OPEN MARRATXI</v>
      </c>
      <c r="M22" s="45" t="s">
        <v>6</v>
      </c>
      <c r="N22" s="47" t="str">
        <f>B23</f>
        <v>RAFA NADAL TC - WC</v>
      </c>
      <c r="O22" s="58">
        <v>1</v>
      </c>
      <c r="P22" s="58">
        <v>4</v>
      </c>
      <c r="Q22" s="31"/>
      <c r="R22" s="47" t="str">
        <f>B23</f>
        <v>RAFA NADAL TC - WC</v>
      </c>
      <c r="S22" s="45" t="s">
        <v>6</v>
      </c>
      <c r="T22" s="47" t="str">
        <f>B24</f>
        <v>GLOBAL TC - WC</v>
      </c>
      <c r="U22" s="58">
        <v>2</v>
      </c>
      <c r="V22" s="58">
        <v>3</v>
      </c>
      <c r="W22" s="17"/>
    </row>
    <row r="23" spans="1:23" s="3" customFormat="1" ht="17.100000000000001" customHeight="1" x14ac:dyDescent="0.25">
      <c r="A23" s="93">
        <v>3</v>
      </c>
      <c r="B23" s="195" t="s">
        <v>56</v>
      </c>
      <c r="C23" s="100"/>
      <c r="D23" s="100">
        <v>44333</v>
      </c>
      <c r="E23" s="96">
        <f>COUNT(P22,O24,U22)</f>
        <v>3</v>
      </c>
      <c r="F23" s="11">
        <f>IF(O22&lt;P22,1,0)+IF(P24&lt;O24,1,0)+IF(V22&lt;U22,1,0)</f>
        <v>2</v>
      </c>
      <c r="G23" s="11">
        <f>E23-F23</f>
        <v>1</v>
      </c>
      <c r="H23" s="11">
        <f>VALUE(P22+O24+U22)</f>
        <v>9</v>
      </c>
      <c r="I23" s="11">
        <f>VALUE(O22+P24+V22)</f>
        <v>6</v>
      </c>
      <c r="J23" s="12">
        <f>AVERAGE(H23-I23)</f>
        <v>3</v>
      </c>
      <c r="K23" s="17"/>
      <c r="L23" s="4" t="s">
        <v>59</v>
      </c>
      <c r="M23" s="7"/>
      <c r="N23" s="2"/>
      <c r="O23" s="124"/>
      <c r="Q23" s="17"/>
      <c r="R23" s="17"/>
      <c r="S23" s="17"/>
      <c r="T23" s="17"/>
      <c r="U23" s="17"/>
      <c r="V23" s="17"/>
      <c r="W23" s="17"/>
    </row>
    <row r="24" spans="1:23" s="3" customFormat="1" ht="17.100000000000001" customHeight="1" thickBot="1" x14ac:dyDescent="0.3">
      <c r="A24" s="94">
        <v>4</v>
      </c>
      <c r="B24" s="114" t="s">
        <v>57</v>
      </c>
      <c r="C24" s="102"/>
      <c r="D24" s="102">
        <v>37613</v>
      </c>
      <c r="E24" s="97">
        <f>COUNT(P21,O25,V22)</f>
        <v>3</v>
      </c>
      <c r="F24" s="33">
        <f>IF(O21&lt;P21,1,0)+IF(O25&gt;P25,1,0)+IF(U22&lt;V22,1,0)</f>
        <v>2</v>
      </c>
      <c r="G24" s="33">
        <f>E24-F24</f>
        <v>1</v>
      </c>
      <c r="H24" s="33">
        <f>VALUE(P21+O25+V22)</f>
        <v>7</v>
      </c>
      <c r="I24" s="33">
        <f>VALUE(O21+P25+U22)</f>
        <v>8</v>
      </c>
      <c r="J24" s="34">
        <f>AVERAGE(H24-I24)</f>
        <v>-1</v>
      </c>
      <c r="K24" s="17"/>
      <c r="L24" s="44" t="str">
        <f>B23</f>
        <v>RAFA NADAL TC - WC</v>
      </c>
      <c r="M24" s="45" t="s">
        <v>6</v>
      </c>
      <c r="N24" s="50" t="str">
        <f>B21</f>
        <v>NÒMADS ES JORDI</v>
      </c>
      <c r="O24" s="58">
        <v>3</v>
      </c>
      <c r="P24" s="58">
        <v>2</v>
      </c>
      <c r="Q24" s="17"/>
      <c r="R24" s="17"/>
      <c r="S24" s="17"/>
      <c r="T24" s="17"/>
      <c r="U24" s="17"/>
      <c r="V24" s="17"/>
      <c r="W24" s="17"/>
    </row>
    <row r="25" spans="1:23" s="3" customFormat="1" ht="17.100000000000001" customHeight="1" x14ac:dyDescent="0.25">
      <c r="A25" s="17"/>
      <c r="B25" s="17"/>
      <c r="C25" s="17"/>
      <c r="D25" s="17"/>
      <c r="E25" s="17"/>
      <c r="F25" s="17"/>
      <c r="G25" s="17"/>
      <c r="H25" s="17"/>
      <c r="I25" s="17"/>
      <c r="J25" s="17"/>
      <c r="K25" s="17"/>
      <c r="L25" s="49" t="str">
        <f>B24</f>
        <v>GLOBAL TC - WC</v>
      </c>
      <c r="M25" s="45" t="s">
        <v>6</v>
      </c>
      <c r="N25" s="85" t="str">
        <f>B22</f>
        <v>OPEN MARRATXI</v>
      </c>
      <c r="O25" s="58">
        <v>3</v>
      </c>
      <c r="P25" s="58">
        <v>2</v>
      </c>
      <c r="Q25" s="17"/>
      <c r="R25" s="17"/>
      <c r="S25" s="17"/>
      <c r="T25" s="17"/>
      <c r="U25" s="17"/>
      <c r="V25" s="17"/>
      <c r="W25" s="17"/>
    </row>
    <row r="26" spans="1:23" ht="12.95" customHeight="1" x14ac:dyDescent="0.25">
      <c r="A26" s="5"/>
      <c r="B26" s="5"/>
      <c r="C26" s="5"/>
      <c r="D26" s="5"/>
      <c r="E26" s="5"/>
      <c r="F26" s="5"/>
      <c r="G26" s="5"/>
      <c r="H26" s="5"/>
      <c r="I26" s="5"/>
      <c r="J26" s="5"/>
      <c r="K26" s="5"/>
      <c r="L26" s="5"/>
      <c r="M26" s="5"/>
      <c r="N26" s="5"/>
      <c r="O26" s="5"/>
      <c r="P26" s="5"/>
      <c r="Q26" s="5"/>
      <c r="R26" s="5"/>
      <c r="S26" s="5"/>
      <c r="T26" s="5"/>
      <c r="U26" s="5"/>
      <c r="V26" s="5"/>
      <c r="W26" s="5"/>
    </row>
    <row r="27" spans="1:23" x14ac:dyDescent="0.25">
      <c r="A27" s="5"/>
      <c r="B27" s="5"/>
      <c r="C27" s="5"/>
      <c r="D27" s="5"/>
      <c r="E27" s="5"/>
      <c r="F27" s="5"/>
      <c r="G27" s="5"/>
      <c r="H27" s="5"/>
      <c r="I27" s="5"/>
      <c r="J27" s="5"/>
      <c r="K27" s="5"/>
      <c r="L27" s="5"/>
      <c r="N27" s="5"/>
      <c r="O27" s="5"/>
      <c r="P27" s="5"/>
      <c r="Q27" s="5"/>
      <c r="R27" s="5"/>
      <c r="S27" s="5"/>
      <c r="T27" s="5"/>
      <c r="U27" s="5"/>
      <c r="V27" s="5"/>
      <c r="W27" s="5"/>
    </row>
    <row r="28" spans="1:23" x14ac:dyDescent="0.25">
      <c r="A28" s="5"/>
      <c r="B28" s="52" t="s">
        <v>14</v>
      </c>
      <c r="C28" s="62" t="s">
        <v>48</v>
      </c>
      <c r="D28" s="65"/>
      <c r="E28" s="77"/>
      <c r="F28" s="62"/>
      <c r="G28" s="62"/>
      <c r="H28" s="77"/>
      <c r="I28" s="62"/>
      <c r="J28" s="62"/>
      <c r="K28" s="62"/>
      <c r="L28" s="62"/>
      <c r="M28" s="62"/>
      <c r="N28" s="62"/>
      <c r="O28" s="62"/>
      <c r="P28" s="62"/>
      <c r="Q28" s="62"/>
      <c r="R28" s="5"/>
      <c r="S28" s="5"/>
      <c r="T28" s="5"/>
      <c r="U28" s="5"/>
      <c r="V28" s="5"/>
      <c r="W28" s="5"/>
    </row>
    <row r="29" spans="1:23" x14ac:dyDescent="0.25">
      <c r="A29" s="5"/>
      <c r="B29" s="5"/>
      <c r="C29" s="5"/>
      <c r="D29" s="5"/>
      <c r="E29" s="5"/>
      <c r="F29" s="5"/>
      <c r="G29" s="5"/>
      <c r="H29" s="5"/>
      <c r="I29" s="5"/>
      <c r="J29" s="5"/>
      <c r="K29" s="5"/>
      <c r="L29" s="5"/>
      <c r="M29" s="5"/>
      <c r="N29" s="5"/>
      <c r="O29" s="5"/>
      <c r="P29" s="5"/>
      <c r="Q29" s="5"/>
      <c r="R29" s="5"/>
      <c r="S29" s="5"/>
      <c r="T29" s="5"/>
      <c r="U29" s="5"/>
      <c r="V29" s="5"/>
      <c r="W29" s="5"/>
    </row>
    <row r="30" spans="1:23" ht="15" customHeight="1" x14ac:dyDescent="0.25">
      <c r="A30" s="5"/>
      <c r="B30" s="69" t="s">
        <v>53</v>
      </c>
      <c r="C30" s="74"/>
      <c r="D30" s="75"/>
      <c r="E30" s="75"/>
      <c r="F30" s="75"/>
      <c r="G30" s="206" t="s">
        <v>81</v>
      </c>
      <c r="H30" s="206"/>
      <c r="I30" s="206"/>
      <c r="J30" s="206"/>
      <c r="K30" s="5"/>
      <c r="L30" s="5"/>
      <c r="M30" s="5"/>
      <c r="N30" s="5"/>
      <c r="O30" s="5"/>
      <c r="P30" s="5"/>
      <c r="Q30" s="5"/>
      <c r="R30" s="5"/>
      <c r="S30" s="5"/>
      <c r="T30" s="5"/>
      <c r="U30" s="5"/>
      <c r="V30" s="5"/>
      <c r="W30" s="5"/>
    </row>
    <row r="31" spans="1:23" ht="15" customHeight="1" x14ac:dyDescent="0.25">
      <c r="A31" s="5"/>
      <c r="B31" s="70"/>
      <c r="C31" s="200" t="s">
        <v>12</v>
      </c>
      <c r="D31" s="201"/>
      <c r="E31" s="201"/>
      <c r="F31" s="201"/>
      <c r="G31" s="62"/>
      <c r="H31" s="62"/>
      <c r="I31" s="62"/>
      <c r="J31" s="62"/>
      <c r="K31" s="5"/>
      <c r="L31" s="5"/>
      <c r="M31" s="5"/>
      <c r="N31" s="5"/>
      <c r="O31" s="5"/>
      <c r="P31" s="5"/>
      <c r="Q31" s="5"/>
      <c r="R31" s="5"/>
      <c r="S31" s="5"/>
      <c r="T31" s="5"/>
      <c r="U31" s="5"/>
      <c r="V31" s="5"/>
      <c r="W31" s="5"/>
    </row>
    <row r="32" spans="1:23" ht="15" customHeight="1" x14ac:dyDescent="0.25">
      <c r="A32" s="5"/>
      <c r="B32" s="71" t="s">
        <v>90</v>
      </c>
      <c r="C32" s="213" t="s">
        <v>99</v>
      </c>
      <c r="D32" s="214"/>
      <c r="E32" s="214"/>
      <c r="F32" s="215"/>
      <c r="G32" s="62"/>
      <c r="H32" s="62"/>
      <c r="I32" s="62"/>
      <c r="J32" s="62"/>
      <c r="K32" s="5"/>
      <c r="L32" s="5"/>
      <c r="M32" s="5"/>
      <c r="N32" s="5"/>
      <c r="O32" s="5"/>
      <c r="P32" s="5"/>
      <c r="Q32" s="5"/>
      <c r="R32" s="5"/>
      <c r="S32" s="5"/>
      <c r="T32" s="5"/>
      <c r="U32" s="5"/>
      <c r="V32" s="5"/>
      <c r="W32" s="5"/>
    </row>
    <row r="33" spans="1:23" ht="15" customHeight="1" x14ac:dyDescent="0.25">
      <c r="A33" s="5"/>
      <c r="B33" s="62"/>
      <c r="C33" s="86"/>
      <c r="D33" s="86"/>
      <c r="E33" s="86"/>
      <c r="F33" s="87"/>
      <c r="G33" s="216" t="s">
        <v>12</v>
      </c>
      <c r="H33" s="217"/>
      <c r="I33" s="217"/>
      <c r="J33" s="217"/>
      <c r="K33" s="5"/>
      <c r="L33" s="5"/>
      <c r="M33" s="5"/>
      <c r="N33" s="5"/>
      <c r="O33" s="5"/>
      <c r="P33" s="5"/>
      <c r="Q33" s="5"/>
      <c r="R33" s="5"/>
      <c r="S33" s="5"/>
      <c r="T33" s="5"/>
      <c r="U33" s="5"/>
      <c r="V33" s="5"/>
      <c r="W33" s="5"/>
    </row>
    <row r="34" spans="1:23" ht="15" customHeight="1" x14ac:dyDescent="0.25">
      <c r="A34" s="5"/>
      <c r="B34" s="72" t="s">
        <v>54</v>
      </c>
      <c r="C34" s="86"/>
      <c r="D34" s="86"/>
      <c r="E34" s="86"/>
      <c r="F34" s="87"/>
      <c r="G34" s="213" t="s">
        <v>98</v>
      </c>
      <c r="H34" s="218"/>
      <c r="I34" s="218"/>
      <c r="J34" s="218"/>
      <c r="K34" s="5"/>
      <c r="L34" s="5"/>
      <c r="M34" s="5"/>
      <c r="N34" s="5"/>
      <c r="O34" s="5"/>
      <c r="P34" s="5"/>
      <c r="Q34" s="5"/>
      <c r="R34" s="5"/>
      <c r="S34" s="5"/>
      <c r="T34" s="5"/>
      <c r="U34" s="5"/>
      <c r="V34" s="5"/>
      <c r="W34" s="5"/>
    </row>
    <row r="35" spans="1:23" ht="15" customHeight="1" x14ac:dyDescent="0.25">
      <c r="A35" s="5"/>
      <c r="B35" s="70"/>
      <c r="C35" s="219" t="s">
        <v>55</v>
      </c>
      <c r="D35" s="220"/>
      <c r="E35" s="220"/>
      <c r="F35" s="221"/>
      <c r="G35" s="62"/>
      <c r="H35" s="62"/>
      <c r="I35" s="62"/>
      <c r="J35" s="62"/>
      <c r="K35" s="5"/>
      <c r="L35" s="5"/>
      <c r="M35" s="5"/>
      <c r="N35" s="5"/>
      <c r="O35" s="5"/>
      <c r="P35" s="5"/>
      <c r="Q35" s="5"/>
      <c r="R35" s="5"/>
      <c r="S35" s="5"/>
      <c r="T35" s="5"/>
      <c r="U35" s="5"/>
      <c r="V35" s="5"/>
      <c r="W35" s="5"/>
    </row>
    <row r="36" spans="1:23" ht="15" customHeight="1" x14ac:dyDescent="0.25">
      <c r="A36" s="5"/>
      <c r="B36" s="73" t="s">
        <v>89</v>
      </c>
      <c r="C36" s="213" t="s">
        <v>99</v>
      </c>
      <c r="D36" s="214"/>
      <c r="E36" s="214"/>
      <c r="F36" s="214"/>
      <c r="G36" s="76"/>
      <c r="H36" s="62"/>
      <c r="I36" s="62"/>
      <c r="J36" s="62"/>
      <c r="K36" s="5"/>
      <c r="L36" s="5"/>
      <c r="M36" s="5"/>
      <c r="N36" s="5"/>
      <c r="O36" s="5"/>
      <c r="P36" s="5"/>
      <c r="Q36" s="5"/>
      <c r="R36" s="5"/>
      <c r="S36" s="5"/>
      <c r="T36" s="5"/>
      <c r="U36" s="5"/>
      <c r="V36" s="5"/>
      <c r="W36" s="5"/>
    </row>
    <row r="37" spans="1:23" ht="12.95" customHeight="1" x14ac:dyDescent="0.25">
      <c r="A37" s="5"/>
      <c r="B37" s="5"/>
      <c r="C37" s="5"/>
      <c r="D37" s="5"/>
      <c r="E37" s="5"/>
      <c r="F37" s="5"/>
      <c r="G37" s="5"/>
      <c r="H37" s="5"/>
      <c r="I37" s="5"/>
      <c r="J37" s="5"/>
      <c r="K37" s="5"/>
      <c r="L37" s="5"/>
      <c r="M37" s="5"/>
      <c r="N37" s="5"/>
      <c r="O37" s="5"/>
      <c r="P37" s="5"/>
      <c r="Q37" s="5"/>
      <c r="R37" s="5"/>
      <c r="S37" s="5"/>
      <c r="T37" s="5"/>
      <c r="U37" s="5"/>
      <c r="V37" s="5"/>
      <c r="W37" s="5"/>
    </row>
    <row r="38" spans="1:23" ht="12.95" customHeight="1" x14ac:dyDescent="0.25"/>
    <row r="39" spans="1:23" ht="12.95" customHeight="1" x14ac:dyDescent="0.25"/>
    <row r="40" spans="1:23" ht="12.95" customHeight="1" x14ac:dyDescent="0.25"/>
    <row r="41" spans="1:23" ht="12.95" customHeight="1" x14ac:dyDescent="0.25"/>
    <row r="42" spans="1:23" ht="12.95" customHeight="1" x14ac:dyDescent="0.25"/>
    <row r="43" spans="1:23" ht="15.95" customHeight="1" x14ac:dyDescent="0.25"/>
    <row r="44" spans="1:23" ht="15.95" customHeight="1" x14ac:dyDescent="0.25"/>
    <row r="45" spans="1:23" ht="15.95" customHeight="1" x14ac:dyDescent="0.25"/>
  </sheetData>
  <mergeCells count="8">
    <mergeCell ref="C36:F36"/>
    <mergeCell ref="B6:K6"/>
    <mergeCell ref="C31:F31"/>
    <mergeCell ref="C32:F32"/>
    <mergeCell ref="G33:J33"/>
    <mergeCell ref="G34:J34"/>
    <mergeCell ref="C35:F35"/>
    <mergeCell ref="G30:J30"/>
  </mergeCells>
  <pageMargins left="0.70866141732283472" right="0.70866141732283472" top="0.74803149606299213" bottom="0.74803149606299213" header="0.31496062992125984" footer="0.31496062992125984"/>
  <pageSetup paperSize="9" scale="71"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01E9B-0B65-4488-9FFF-138DC24B1B69}">
  <sheetPr>
    <pageSetUpPr fitToPage="1"/>
  </sheetPr>
  <dimension ref="A1:V26"/>
  <sheetViews>
    <sheetView showGridLines="0" workbookViewId="0">
      <selection activeCell="C21" sqref="C21"/>
    </sheetView>
  </sheetViews>
  <sheetFormatPr baseColWidth="10" defaultRowHeight="15" x14ac:dyDescent="0.25"/>
  <cols>
    <col min="1" max="1" width="3.7109375" customWidth="1"/>
    <col min="2" max="2" width="21.28515625" customWidth="1"/>
    <col min="3" max="3" width="11.5703125" customWidth="1"/>
    <col min="4" max="4" width="3.85546875" customWidth="1"/>
    <col min="5" max="5" width="4" customWidth="1"/>
    <col min="6" max="6" width="3.5703125" customWidth="1"/>
    <col min="7" max="7" width="4.85546875" customWidth="1"/>
    <col min="8" max="8" width="4.42578125" customWidth="1"/>
    <col min="9" max="9" width="5.140625" customWidth="1"/>
    <col min="10" max="10" width="3.7109375" customWidth="1"/>
    <col min="11" max="11" width="20.140625" bestFit="1" customWidth="1"/>
    <col min="12" max="12" width="3" customWidth="1"/>
    <col min="13" max="13" width="20.140625" bestFit="1" customWidth="1"/>
    <col min="14" max="14" width="3.5703125" customWidth="1"/>
    <col min="15" max="15" width="3.7109375" customWidth="1"/>
    <col min="16" max="16" width="2.85546875" customWidth="1"/>
    <col min="17" max="17" width="19.5703125" customWidth="1"/>
    <col min="18" max="18" width="2.7109375" customWidth="1"/>
    <col min="19" max="19" width="20.140625" bestFit="1" customWidth="1"/>
    <col min="20" max="20" width="3.42578125" customWidth="1"/>
    <col min="21" max="21" width="3.5703125" customWidth="1"/>
  </cols>
  <sheetData>
    <row r="1" spans="1:22" ht="18" x14ac:dyDescent="0.25">
      <c r="A1" s="5"/>
      <c r="B1" s="81" t="s">
        <v>43</v>
      </c>
      <c r="C1" s="27"/>
      <c r="D1" s="5"/>
      <c r="E1" s="5"/>
      <c r="F1" s="5"/>
      <c r="G1" s="5"/>
      <c r="H1" s="5"/>
      <c r="I1" s="5"/>
      <c r="J1" s="5"/>
      <c r="K1" s="5"/>
      <c r="L1" s="5"/>
      <c r="M1" s="5"/>
      <c r="N1" s="5"/>
      <c r="O1" s="5"/>
      <c r="P1" s="5"/>
      <c r="Q1" s="5"/>
      <c r="R1" s="5"/>
      <c r="S1" s="5"/>
      <c r="T1" s="5"/>
      <c r="U1" s="5"/>
      <c r="V1" s="5"/>
    </row>
    <row r="2" spans="1:22" ht="8.25" customHeight="1" x14ac:dyDescent="0.25">
      <c r="A2" s="5"/>
      <c r="B2" s="5"/>
      <c r="C2" s="5"/>
      <c r="D2" s="5"/>
      <c r="E2" s="5"/>
      <c r="F2" s="5"/>
      <c r="G2" s="5"/>
      <c r="H2" s="5"/>
      <c r="I2" s="5"/>
      <c r="J2" s="5"/>
      <c r="K2" s="5"/>
      <c r="L2" s="5"/>
      <c r="M2" s="5"/>
      <c r="N2" s="5"/>
      <c r="O2" s="5"/>
      <c r="P2" s="5"/>
      <c r="Q2" s="5"/>
      <c r="R2" s="5"/>
      <c r="S2" s="5"/>
      <c r="T2" s="5"/>
      <c r="U2" s="5"/>
      <c r="V2" s="5"/>
    </row>
    <row r="3" spans="1:22" ht="14.1" customHeight="1" x14ac:dyDescent="0.25">
      <c r="A3" s="5"/>
      <c r="B3" s="78" t="s">
        <v>38</v>
      </c>
      <c r="C3" s="53"/>
      <c r="D3" s="5"/>
      <c r="E3" s="5"/>
      <c r="F3" s="5"/>
      <c r="G3" s="5"/>
      <c r="H3" s="5"/>
      <c r="I3" s="5"/>
      <c r="J3" s="5"/>
      <c r="K3" s="5"/>
      <c r="L3" s="5"/>
      <c r="M3" s="5"/>
      <c r="N3" s="5"/>
      <c r="O3" s="5"/>
      <c r="P3" s="5"/>
      <c r="Q3" s="5"/>
      <c r="R3" s="5"/>
      <c r="S3" s="5"/>
      <c r="T3" s="5"/>
      <c r="U3" s="5"/>
      <c r="V3" s="5"/>
    </row>
    <row r="4" spans="1:22" ht="9" customHeight="1" x14ac:dyDescent="0.25">
      <c r="A4" s="5"/>
      <c r="B4" s="79"/>
      <c r="C4" s="54"/>
      <c r="D4" s="5"/>
      <c r="E4" s="5"/>
      <c r="F4" s="5"/>
      <c r="G4" s="5"/>
      <c r="H4" s="5"/>
      <c r="I4" s="5"/>
      <c r="J4" s="5"/>
      <c r="K4" s="5"/>
      <c r="L4" s="5"/>
      <c r="M4" s="5"/>
      <c r="N4" s="5"/>
      <c r="O4" s="5"/>
      <c r="P4" s="5"/>
      <c r="Q4" s="5"/>
      <c r="R4" s="5"/>
      <c r="S4" s="5"/>
      <c r="T4" s="5"/>
      <c r="U4" s="5"/>
      <c r="V4" s="5"/>
    </row>
    <row r="5" spans="1:22" ht="14.25" customHeight="1" x14ac:dyDescent="0.25">
      <c r="A5" s="5"/>
      <c r="B5" s="78" t="s">
        <v>20</v>
      </c>
      <c r="C5" s="56"/>
      <c r="D5" s="5"/>
      <c r="E5" s="5"/>
      <c r="F5" s="5"/>
      <c r="G5" s="5"/>
      <c r="H5" s="5"/>
      <c r="I5" s="5"/>
      <c r="J5" s="5"/>
      <c r="K5" s="5"/>
      <c r="L5" s="5"/>
      <c r="M5" s="5"/>
      <c r="N5" s="5"/>
      <c r="O5" s="5"/>
      <c r="P5" s="5"/>
      <c r="Q5" s="5"/>
      <c r="R5" s="5"/>
      <c r="S5" s="5"/>
      <c r="T5" s="5"/>
      <c r="U5" s="5"/>
      <c r="V5" s="5"/>
    </row>
    <row r="6" spans="1:22" s="28" customFormat="1" ht="14.1" customHeight="1" x14ac:dyDescent="0.25">
      <c r="B6" s="199" t="s">
        <v>26</v>
      </c>
      <c r="C6" s="199"/>
      <c r="D6" s="199"/>
      <c r="E6" s="199"/>
      <c r="F6" s="199"/>
      <c r="G6" s="199"/>
      <c r="H6" s="199"/>
      <c r="I6" s="199"/>
      <c r="J6" s="199"/>
      <c r="K6" s="199"/>
      <c r="L6" s="30"/>
    </row>
    <row r="7" spans="1:22" s="3" customFormat="1" ht="9" customHeight="1" x14ac:dyDescent="0.25">
      <c r="A7" s="17"/>
      <c r="B7" s="19"/>
      <c r="C7" s="19"/>
      <c r="D7" s="17"/>
      <c r="E7" s="17"/>
      <c r="F7" s="20"/>
      <c r="G7" s="20"/>
      <c r="H7" s="20"/>
      <c r="I7" s="20"/>
      <c r="J7" s="20"/>
      <c r="K7" s="20"/>
      <c r="L7" s="20"/>
      <c r="M7" s="17"/>
      <c r="N7" s="17"/>
      <c r="O7" s="17"/>
      <c r="P7" s="17"/>
      <c r="Q7" s="17"/>
      <c r="R7" s="17"/>
      <c r="S7" s="17"/>
      <c r="T7" s="17"/>
      <c r="U7" s="17"/>
      <c r="V7" s="17"/>
    </row>
    <row r="8" spans="1:22" s="3" customFormat="1" ht="14.1" customHeight="1" x14ac:dyDescent="0.25">
      <c r="A8" s="17"/>
      <c r="B8" s="66" t="s">
        <v>40</v>
      </c>
      <c r="C8" s="66"/>
      <c r="D8" s="67"/>
      <c r="E8" s="67"/>
      <c r="F8" s="67"/>
      <c r="G8" s="67"/>
      <c r="H8" s="67"/>
      <c r="I8" s="67"/>
      <c r="J8" s="67"/>
      <c r="K8" s="67"/>
      <c r="L8" s="67"/>
      <c r="M8" s="67"/>
      <c r="N8" s="68"/>
      <c r="O8" s="68"/>
      <c r="P8" s="68"/>
      <c r="Q8" s="68"/>
      <c r="R8" s="35"/>
      <c r="S8" s="17"/>
      <c r="T8" s="17"/>
      <c r="U8" s="17"/>
      <c r="V8" s="17"/>
    </row>
    <row r="9" spans="1:22" s="3" customFormat="1" ht="14.1" customHeight="1" x14ac:dyDescent="0.25">
      <c r="A9" s="17"/>
      <c r="B9" s="66" t="s">
        <v>41</v>
      </c>
      <c r="C9" s="66"/>
      <c r="D9" s="67"/>
      <c r="E9" s="67"/>
      <c r="F9" s="67"/>
      <c r="G9" s="67"/>
      <c r="H9" s="67"/>
      <c r="I9" s="67"/>
      <c r="J9" s="67"/>
      <c r="K9" s="67"/>
      <c r="L9" s="67"/>
      <c r="M9" s="67"/>
      <c r="N9" s="68"/>
      <c r="O9" s="68"/>
      <c r="P9" s="68"/>
      <c r="Q9" s="68"/>
      <c r="R9" s="35"/>
      <c r="S9" s="17"/>
      <c r="T9" s="17"/>
      <c r="U9" s="17"/>
      <c r="V9" s="17"/>
    </row>
    <row r="10" spans="1:22" s="3" customFormat="1" ht="14.1" customHeight="1" x14ac:dyDescent="0.25">
      <c r="A10" s="17"/>
      <c r="B10" s="66" t="s">
        <v>39</v>
      </c>
      <c r="C10" s="66"/>
      <c r="D10" s="67"/>
      <c r="E10" s="67"/>
      <c r="F10" s="67"/>
      <c r="G10" s="67"/>
      <c r="H10" s="67"/>
      <c r="I10" s="67"/>
      <c r="J10" s="67"/>
      <c r="K10" s="67"/>
      <c r="L10" s="67"/>
      <c r="M10" s="67"/>
      <c r="N10" s="68"/>
      <c r="O10" s="68"/>
      <c r="P10" s="68"/>
      <c r="Q10" s="68"/>
      <c r="R10" s="35"/>
      <c r="S10" s="17"/>
      <c r="T10" s="17"/>
      <c r="U10" s="17"/>
      <c r="V10" s="17"/>
    </row>
    <row r="11" spans="1:22" s="3" customFormat="1" ht="12.95" customHeight="1" x14ac:dyDescent="0.25">
      <c r="A11" s="17"/>
      <c r="B11" s="19"/>
      <c r="C11" s="19"/>
      <c r="D11" s="17"/>
      <c r="E11" s="17"/>
      <c r="F11" s="20"/>
      <c r="G11" s="20"/>
      <c r="H11" s="20"/>
      <c r="I11" s="20"/>
      <c r="J11" s="20"/>
      <c r="K11" s="20"/>
      <c r="L11" s="20"/>
      <c r="M11" s="17"/>
      <c r="N11" s="17"/>
      <c r="O11" s="17"/>
      <c r="P11" s="17"/>
      <c r="Q11" s="17"/>
      <c r="R11" s="17"/>
      <c r="S11" s="17"/>
      <c r="T11" s="17"/>
      <c r="U11" s="17"/>
      <c r="V11" s="17"/>
    </row>
    <row r="12" spans="1:22" s="3" customFormat="1" ht="12.95" customHeight="1" thickBot="1" x14ac:dyDescent="0.3">
      <c r="A12" s="17"/>
      <c r="B12" s="17"/>
      <c r="C12" s="17"/>
      <c r="D12" s="17"/>
      <c r="E12" s="17"/>
      <c r="F12" s="17"/>
      <c r="G12" s="17"/>
      <c r="H12" s="17"/>
      <c r="I12" s="17"/>
      <c r="J12" s="17"/>
      <c r="K12" s="17"/>
      <c r="L12" s="17"/>
      <c r="M12" s="17"/>
      <c r="N12" s="17"/>
      <c r="O12" s="17"/>
      <c r="P12" s="17"/>
      <c r="Q12" s="17"/>
      <c r="R12" s="17"/>
      <c r="S12" s="17"/>
      <c r="T12" s="17"/>
      <c r="U12" s="17"/>
      <c r="V12" s="17"/>
    </row>
    <row r="13" spans="1:22" s="3" customFormat="1" ht="17.100000000000001" customHeight="1" thickBot="1" x14ac:dyDescent="0.3">
      <c r="A13" s="6"/>
      <c r="B13" s="1" t="s">
        <v>7</v>
      </c>
      <c r="C13" s="131" t="s">
        <v>22</v>
      </c>
      <c r="D13" s="132" t="s">
        <v>2</v>
      </c>
      <c r="E13" s="130" t="s">
        <v>0</v>
      </c>
      <c r="F13" s="133" t="s">
        <v>1</v>
      </c>
      <c r="G13" s="133" t="s">
        <v>3</v>
      </c>
      <c r="H13" s="134" t="s">
        <v>4</v>
      </c>
      <c r="I13" s="129" t="s">
        <v>5</v>
      </c>
      <c r="J13" s="17"/>
      <c r="K13" s="4" t="s">
        <v>58</v>
      </c>
      <c r="L13" s="7"/>
      <c r="M13" s="2"/>
      <c r="N13" s="26"/>
      <c r="O13" s="17"/>
      <c r="P13" s="17"/>
      <c r="Q13" s="4" t="s">
        <v>61</v>
      </c>
      <c r="R13" s="7"/>
      <c r="S13" s="2"/>
      <c r="T13" s="26"/>
      <c r="U13" s="17"/>
      <c r="V13" s="17"/>
    </row>
    <row r="14" spans="1:22" s="3" customFormat="1" ht="17.100000000000001" customHeight="1" x14ac:dyDescent="0.25">
      <c r="A14" s="92">
        <v>1</v>
      </c>
      <c r="B14" s="170" t="s">
        <v>60</v>
      </c>
      <c r="C14" s="98">
        <v>4505</v>
      </c>
      <c r="D14" s="95">
        <f>COUNT(N14,O17,T14)</f>
        <v>3</v>
      </c>
      <c r="E14" s="9">
        <f>IF(N14&gt;O14,1,0)+IF(O17&gt;N17,1,0)+IF(T14&gt;U14,1,0)</f>
        <v>3</v>
      </c>
      <c r="F14" s="9">
        <f>IF(N14&lt;O14,1,0)+IF(O17&lt;N17,1,0)+IF(T14&lt;U14,1,0)</f>
        <v>0</v>
      </c>
      <c r="G14" s="9">
        <f>VALUE(N14+O17+T14)</f>
        <v>10</v>
      </c>
      <c r="H14" s="9">
        <f>VALUE(O14+N17+U14)</f>
        <v>1</v>
      </c>
      <c r="I14" s="10">
        <f>AVERAGE(G14-H14)</f>
        <v>9</v>
      </c>
      <c r="J14" s="29"/>
      <c r="K14" s="44" t="str">
        <f>B14</f>
        <v>AD SES PUNTETES</v>
      </c>
      <c r="L14" s="45" t="s">
        <v>6</v>
      </c>
      <c r="M14" s="47" t="str">
        <f>B17</f>
        <v>CT LA SALLE "A"</v>
      </c>
      <c r="N14" s="90">
        <v>4</v>
      </c>
      <c r="O14" s="90">
        <v>0</v>
      </c>
      <c r="P14" s="39"/>
      <c r="Q14" s="44" t="str">
        <f>B14</f>
        <v>AD SES PUNTETES</v>
      </c>
      <c r="R14" s="45" t="s">
        <v>6</v>
      </c>
      <c r="S14" s="47" t="str">
        <f>B15</f>
        <v>GLOBAL TC</v>
      </c>
      <c r="T14" s="90">
        <v>3</v>
      </c>
      <c r="U14" s="90">
        <v>0</v>
      </c>
      <c r="V14" s="17"/>
    </row>
    <row r="15" spans="1:22" s="3" customFormat="1" ht="17.100000000000001" customHeight="1" x14ac:dyDescent="0.25">
      <c r="A15" s="93">
        <v>2</v>
      </c>
      <c r="B15" s="112" t="s">
        <v>11</v>
      </c>
      <c r="C15" s="100">
        <v>8662</v>
      </c>
      <c r="D15" s="96">
        <f>COUNT(N15,O18,U14)</f>
        <v>3</v>
      </c>
      <c r="E15" s="11">
        <f>IF(N15&gt;O15,1,0)+IF(O18&gt;N18,1,0)+IF(U14&gt;T14,1,0)</f>
        <v>1</v>
      </c>
      <c r="F15" s="11">
        <f>IF(N15&lt;O15,1,0)+IF(O18&lt;N18,1,0)+IF(U14&lt;T14,1,0)</f>
        <v>2</v>
      </c>
      <c r="G15" s="11">
        <f>VALUE(N15+O18+U14)</f>
        <v>6</v>
      </c>
      <c r="H15" s="11">
        <f>VALUE(O15+N18+T14)</f>
        <v>6</v>
      </c>
      <c r="I15" s="12">
        <f>AVERAGE(G15-H15)</f>
        <v>0</v>
      </c>
      <c r="J15" s="29"/>
      <c r="K15" s="44" t="str">
        <f>B15</f>
        <v>GLOBAL TC</v>
      </c>
      <c r="L15" s="45" t="s">
        <v>6</v>
      </c>
      <c r="M15" s="47" t="str">
        <f>B16</f>
        <v>MATCH POINT TC</v>
      </c>
      <c r="N15" s="58">
        <v>2</v>
      </c>
      <c r="O15" s="58">
        <v>3</v>
      </c>
      <c r="P15" s="39"/>
      <c r="Q15" s="44" t="str">
        <f>B16</f>
        <v>MATCH POINT TC</v>
      </c>
      <c r="R15" s="45" t="s">
        <v>6</v>
      </c>
      <c r="S15" s="47" t="str">
        <f>B17</f>
        <v>CT LA SALLE "A"</v>
      </c>
      <c r="T15" s="58">
        <v>3</v>
      </c>
      <c r="U15" s="58">
        <v>1</v>
      </c>
      <c r="V15" s="17"/>
    </row>
    <row r="16" spans="1:22" s="3" customFormat="1" ht="17.100000000000001" customHeight="1" x14ac:dyDescent="0.25">
      <c r="A16" s="93">
        <v>3</v>
      </c>
      <c r="B16" s="195" t="s">
        <v>25</v>
      </c>
      <c r="C16" s="100">
        <v>12597</v>
      </c>
      <c r="D16" s="96">
        <f>COUNT(O15,N17,T15)</f>
        <v>3</v>
      </c>
      <c r="E16" s="15">
        <f>IF(N17&gt;O17,1,0)+IF(O15&gt;N15,1,0)+IF(T15&gt;U15,1,0)</f>
        <v>2</v>
      </c>
      <c r="F16" s="15">
        <f>IF(N17&lt;O17,1,0)+IF(O15&lt;N15,1,0)+IF(T15&lt;U15,1,0)</f>
        <v>1</v>
      </c>
      <c r="G16" s="15">
        <f>VALUE(O15+N17+T15)</f>
        <v>7</v>
      </c>
      <c r="H16" s="15">
        <f>VALUE(N15+O17+U15)</f>
        <v>6</v>
      </c>
      <c r="I16" s="16">
        <f>AVERAGE(G16-H16)</f>
        <v>1</v>
      </c>
      <c r="J16" s="17"/>
      <c r="K16" s="4" t="s">
        <v>59</v>
      </c>
      <c r="L16" s="7"/>
      <c r="M16" s="2"/>
      <c r="N16" s="60"/>
      <c r="O16" s="80"/>
      <c r="P16" s="40"/>
      <c r="Q16" s="17"/>
      <c r="R16" s="17"/>
      <c r="S16" s="17"/>
      <c r="T16" s="17"/>
      <c r="U16" s="17"/>
      <c r="V16" s="17"/>
    </row>
    <row r="17" spans="1:22" s="3" customFormat="1" ht="17.100000000000001" customHeight="1" thickBot="1" x14ac:dyDescent="0.3">
      <c r="A17" s="94">
        <v>4</v>
      </c>
      <c r="B17" s="114" t="s">
        <v>53</v>
      </c>
      <c r="C17" s="102">
        <v>16774</v>
      </c>
      <c r="D17" s="97">
        <f>COUNT(O14,N18,U15)</f>
        <v>3</v>
      </c>
      <c r="E17" s="13">
        <f>IF(O14&gt;N14,1,0)+IF(N18&gt;O18,1,0)+IF(U15&gt;T15,1,0)</f>
        <v>0</v>
      </c>
      <c r="F17" s="13">
        <f>IF(O14&lt;N14,1,0)+IF(N18&lt;O18,1,0)+IF(U15&lt;T15,1,0)</f>
        <v>3</v>
      </c>
      <c r="G17" s="13">
        <f>VALUE(O14+N18+U15)</f>
        <v>1</v>
      </c>
      <c r="H17" s="13">
        <f>VALUE(N14+O18+T15)</f>
        <v>11</v>
      </c>
      <c r="I17" s="14">
        <f>AVERAGE(G17-H17)</f>
        <v>-10</v>
      </c>
      <c r="J17" s="17"/>
      <c r="K17" s="44" t="str">
        <f>B16</f>
        <v>MATCH POINT TC</v>
      </c>
      <c r="L17" s="45" t="s">
        <v>6</v>
      </c>
      <c r="M17" s="47" t="str">
        <f>B14</f>
        <v>AD SES PUNTETES</v>
      </c>
      <c r="N17" s="58">
        <v>1</v>
      </c>
      <c r="O17" s="58">
        <v>3</v>
      </c>
      <c r="P17" s="40"/>
      <c r="Q17" s="17"/>
      <c r="R17" s="17"/>
      <c r="S17" s="17"/>
      <c r="T17" s="17"/>
      <c r="U17" s="17"/>
      <c r="V17" s="17"/>
    </row>
    <row r="18" spans="1:22" s="3" customFormat="1" ht="16.5" customHeight="1" x14ac:dyDescent="0.25">
      <c r="A18" s="17"/>
      <c r="B18" s="17"/>
      <c r="C18" s="29"/>
      <c r="D18" s="17"/>
      <c r="E18" s="17"/>
      <c r="F18" s="17"/>
      <c r="G18" s="17"/>
      <c r="H18" s="17"/>
      <c r="I18" s="17"/>
      <c r="J18" s="17"/>
      <c r="K18" s="44" t="str">
        <f>B17</f>
        <v>CT LA SALLE "A"</v>
      </c>
      <c r="L18" s="45" t="s">
        <v>6</v>
      </c>
      <c r="M18" s="47" t="str">
        <f>B15</f>
        <v>GLOBAL TC</v>
      </c>
      <c r="N18" s="59">
        <v>0</v>
      </c>
      <c r="O18" s="59">
        <v>4</v>
      </c>
      <c r="P18" s="40"/>
      <c r="Q18" s="17"/>
      <c r="R18" s="17"/>
      <c r="S18" s="17"/>
      <c r="T18" s="17"/>
      <c r="U18" s="17"/>
      <c r="V18" s="17"/>
    </row>
    <row r="19" spans="1:22" ht="12.95" customHeight="1" x14ac:dyDescent="0.25">
      <c r="A19" s="17"/>
      <c r="H19" s="17"/>
      <c r="I19" s="17"/>
      <c r="J19" s="17"/>
      <c r="K19" s="17"/>
      <c r="L19" s="17"/>
      <c r="M19" s="17"/>
      <c r="N19" s="17"/>
      <c r="O19" s="17"/>
      <c r="P19" s="17"/>
      <c r="Q19" s="17"/>
      <c r="R19" s="17"/>
      <c r="S19" s="17"/>
      <c r="T19" s="17"/>
      <c r="U19" s="17"/>
      <c r="V19" s="5"/>
    </row>
    <row r="20" spans="1:22" ht="12.95" customHeight="1" x14ac:dyDescent="0.25">
      <c r="A20" s="5"/>
      <c r="H20" s="5"/>
      <c r="I20" s="5"/>
      <c r="J20" s="5"/>
      <c r="K20" s="5"/>
      <c r="L20" s="5"/>
      <c r="M20" s="5"/>
      <c r="N20" s="5"/>
      <c r="O20" s="5"/>
      <c r="P20" s="5"/>
      <c r="Q20" s="5"/>
      <c r="R20" s="5"/>
      <c r="S20" s="5"/>
      <c r="T20" s="5"/>
      <c r="U20" s="5"/>
      <c r="V20" s="5"/>
    </row>
    <row r="21" spans="1:22" ht="16.5" customHeight="1" x14ac:dyDescent="0.25">
      <c r="B21" s="186" t="s">
        <v>102</v>
      </c>
      <c r="C21" s="186" t="s">
        <v>60</v>
      </c>
      <c r="D21" s="188"/>
      <c r="E21" s="188"/>
      <c r="F21" s="3"/>
      <c r="G21" s="17"/>
    </row>
    <row r="22" spans="1:22" ht="16.5" customHeight="1" x14ac:dyDescent="0.25">
      <c r="B22" s="192" t="s">
        <v>105</v>
      </c>
      <c r="C22" s="193" t="s">
        <v>25</v>
      </c>
      <c r="D22" s="194"/>
      <c r="E22" s="194"/>
      <c r="F22" s="3"/>
      <c r="G22" s="17"/>
    </row>
    <row r="23" spans="1:22" ht="16.5" customHeight="1" x14ac:dyDescent="0.25">
      <c r="B23" s="89"/>
      <c r="C23" s="17"/>
      <c r="D23" s="17"/>
      <c r="E23" s="17"/>
      <c r="F23" s="17"/>
      <c r="G23" s="5"/>
    </row>
    <row r="24" spans="1:22" ht="16.5" customHeight="1" x14ac:dyDescent="0.25">
      <c r="B24" s="77" t="s">
        <v>52</v>
      </c>
      <c r="C24" s="17"/>
      <c r="D24" s="17"/>
      <c r="E24" s="17"/>
      <c r="F24" s="17"/>
      <c r="G24" s="5"/>
    </row>
    <row r="25" spans="1:22" ht="15.95" customHeight="1" x14ac:dyDescent="0.25"/>
    <row r="26" spans="1:22" ht="15.95" customHeight="1" x14ac:dyDescent="0.25"/>
  </sheetData>
  <mergeCells count="1">
    <mergeCell ref="B6:K6"/>
  </mergeCells>
  <pageMargins left="0.7" right="0.7" top="0.75" bottom="0.75" header="0.3" footer="0.3"/>
  <pageSetup paperSize="9" scale="72"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8B90B-BC0E-4037-A7FB-072404F05BDE}">
  <sheetPr>
    <pageSetUpPr fitToPage="1"/>
  </sheetPr>
  <dimension ref="A1:W45"/>
  <sheetViews>
    <sheetView topLeftCell="A4" workbookViewId="0">
      <selection activeCell="L33" sqref="L33"/>
    </sheetView>
  </sheetViews>
  <sheetFormatPr baseColWidth="10" defaultRowHeight="15" x14ac:dyDescent="0.25"/>
  <cols>
    <col min="1" max="1" width="3.7109375" customWidth="1"/>
    <col min="2" max="2" width="20.5703125" customWidth="1"/>
    <col min="3" max="3" width="5.28515625" customWidth="1"/>
    <col min="4" max="4" width="11.42578125" customWidth="1"/>
    <col min="5" max="5" width="3.85546875" customWidth="1"/>
    <col min="6" max="6" width="4" customWidth="1"/>
    <col min="7" max="7" width="3.5703125" customWidth="1"/>
    <col min="8" max="8" width="4.85546875" customWidth="1"/>
    <col min="9" max="9" width="4.42578125" customWidth="1"/>
    <col min="10" max="10" width="5.140625" customWidth="1"/>
    <col min="11" max="11" width="3.7109375" customWidth="1"/>
    <col min="12" max="12" width="19.5703125" customWidth="1"/>
    <col min="13" max="13" width="3" customWidth="1"/>
    <col min="14" max="14" width="19.5703125" customWidth="1"/>
    <col min="15" max="15" width="3.5703125" customWidth="1"/>
    <col min="16" max="16" width="3.7109375" customWidth="1"/>
    <col min="17" max="17" width="2.85546875" customWidth="1"/>
    <col min="18" max="18" width="18.85546875" customWidth="1"/>
    <col min="19" max="19" width="2.7109375" customWidth="1"/>
    <col min="20" max="20" width="17.5703125" customWidth="1"/>
    <col min="21" max="21" width="3.42578125" customWidth="1"/>
    <col min="22" max="22" width="3.5703125" customWidth="1"/>
  </cols>
  <sheetData>
    <row r="1" spans="1:23" ht="18" x14ac:dyDescent="0.25">
      <c r="A1" s="5"/>
      <c r="B1" s="81" t="s">
        <v>43</v>
      </c>
      <c r="C1" s="27"/>
      <c r="D1" s="27"/>
      <c r="E1" s="5"/>
      <c r="F1" s="5"/>
      <c r="G1" s="5"/>
      <c r="H1" s="5"/>
      <c r="I1" s="5"/>
      <c r="J1" s="5"/>
      <c r="K1" s="5"/>
      <c r="L1" s="5"/>
      <c r="M1" s="5"/>
      <c r="N1" s="5"/>
      <c r="O1" s="5"/>
      <c r="P1" s="5"/>
      <c r="Q1" s="5"/>
      <c r="R1" s="5"/>
      <c r="S1" s="5"/>
      <c r="T1" s="5"/>
      <c r="U1" s="5"/>
      <c r="V1" s="5"/>
      <c r="W1" s="5"/>
    </row>
    <row r="2" spans="1:23" ht="8.25" customHeight="1" x14ac:dyDescent="0.25">
      <c r="A2" s="5"/>
      <c r="B2" s="18"/>
      <c r="C2" s="5"/>
      <c r="D2" s="5"/>
      <c r="E2" s="5"/>
      <c r="F2" s="5"/>
      <c r="G2" s="5"/>
      <c r="H2" s="5"/>
      <c r="I2" s="5"/>
      <c r="J2" s="5"/>
      <c r="K2" s="5"/>
      <c r="L2" s="5"/>
      <c r="M2" s="5"/>
      <c r="N2" s="5"/>
      <c r="O2" s="5"/>
      <c r="P2" s="5"/>
      <c r="Q2" s="5"/>
      <c r="R2" s="5"/>
      <c r="S2" s="5"/>
      <c r="T2" s="5"/>
      <c r="U2" s="5"/>
      <c r="V2" s="5"/>
      <c r="W2" s="5"/>
    </row>
    <row r="3" spans="1:23" ht="14.1" customHeight="1" x14ac:dyDescent="0.25">
      <c r="A3" s="5"/>
      <c r="B3" s="78" t="s">
        <v>18</v>
      </c>
      <c r="C3" s="109"/>
      <c r="D3" s="19"/>
      <c r="E3" s="5"/>
      <c r="F3" s="5"/>
      <c r="G3" s="5"/>
      <c r="H3" s="5"/>
      <c r="I3" s="5"/>
      <c r="J3" s="5"/>
      <c r="K3" s="5"/>
      <c r="L3" s="5"/>
      <c r="M3" s="5"/>
      <c r="N3" s="5"/>
      <c r="O3" s="5"/>
      <c r="P3" s="5"/>
      <c r="Q3" s="5"/>
      <c r="R3" s="5"/>
      <c r="S3" s="5"/>
      <c r="T3" s="5"/>
      <c r="U3" s="5"/>
      <c r="V3" s="5"/>
      <c r="W3" s="5"/>
    </row>
    <row r="4" spans="1:23" ht="18.75" customHeight="1" x14ac:dyDescent="0.25">
      <c r="A4" s="5"/>
      <c r="B4" s="79"/>
      <c r="C4" s="54"/>
      <c r="D4" s="18"/>
      <c r="E4" s="5"/>
      <c r="F4" s="5"/>
      <c r="G4" s="5"/>
      <c r="H4" s="5"/>
      <c r="I4" s="5"/>
      <c r="J4" s="5"/>
      <c r="K4" s="5"/>
      <c r="L4" s="5"/>
      <c r="M4" s="5"/>
      <c r="N4" s="5"/>
      <c r="O4" s="5"/>
      <c r="P4" s="5"/>
      <c r="Q4" s="5"/>
      <c r="R4" s="5"/>
      <c r="S4" s="5"/>
      <c r="T4" s="5"/>
      <c r="U4" s="5"/>
      <c r="V4" s="5"/>
      <c r="W4" s="5"/>
    </row>
    <row r="5" spans="1:23" ht="14.25" customHeight="1" x14ac:dyDescent="0.25">
      <c r="A5" s="5"/>
      <c r="B5" s="78" t="s">
        <v>16</v>
      </c>
      <c r="C5" s="55"/>
      <c r="D5" s="5"/>
      <c r="E5" s="5"/>
      <c r="F5" s="5"/>
      <c r="G5" s="5"/>
      <c r="H5" s="5"/>
      <c r="I5" s="5"/>
      <c r="J5" s="5"/>
      <c r="K5" s="5"/>
      <c r="L5" s="5"/>
      <c r="M5" s="5"/>
      <c r="N5" s="5"/>
      <c r="O5" s="5"/>
      <c r="P5" s="5"/>
      <c r="Q5" s="5"/>
      <c r="R5" s="5"/>
      <c r="S5" s="5"/>
      <c r="T5" s="5"/>
      <c r="U5" s="5"/>
      <c r="V5" s="5"/>
      <c r="W5" s="5"/>
    </row>
    <row r="6" spans="1:23" s="28" customFormat="1" ht="14.1" customHeight="1" x14ac:dyDescent="0.25">
      <c r="B6" s="199" t="s">
        <v>67</v>
      </c>
      <c r="C6" s="199"/>
      <c r="D6" s="199"/>
      <c r="E6" s="199"/>
      <c r="F6" s="199"/>
      <c r="G6" s="199"/>
      <c r="H6" s="199"/>
      <c r="I6" s="199"/>
      <c r="J6" s="199"/>
      <c r="K6" s="199"/>
      <c r="L6" s="63"/>
      <c r="M6" s="63"/>
      <c r="N6" s="63"/>
      <c r="O6" s="63"/>
      <c r="P6" s="63"/>
      <c r="Q6" s="63"/>
    </row>
    <row r="7" spans="1:23" s="3" customFormat="1" ht="9" customHeight="1" x14ac:dyDescent="0.25">
      <c r="A7" s="17"/>
      <c r="B7" s="64"/>
      <c r="C7" s="64"/>
      <c r="D7" s="64"/>
      <c r="E7" s="65"/>
      <c r="F7" s="65"/>
      <c r="G7" s="65"/>
      <c r="H7" s="65"/>
      <c r="I7" s="65"/>
      <c r="J7" s="65"/>
      <c r="K7" s="65"/>
      <c r="L7" s="65"/>
      <c r="M7" s="65"/>
      <c r="N7" s="65"/>
      <c r="O7" s="65"/>
      <c r="P7" s="65"/>
      <c r="Q7" s="65"/>
      <c r="R7" s="17"/>
      <c r="S7" s="17"/>
      <c r="T7" s="17"/>
      <c r="U7" s="17"/>
      <c r="V7" s="17"/>
      <c r="W7" s="17"/>
    </row>
    <row r="8" spans="1:23" s="3" customFormat="1" ht="14.1" customHeight="1" x14ac:dyDescent="0.25">
      <c r="A8" s="17"/>
      <c r="B8" s="66" t="s">
        <v>40</v>
      </c>
      <c r="C8" s="66"/>
      <c r="D8" s="66"/>
      <c r="E8" s="67"/>
      <c r="F8" s="67"/>
      <c r="G8" s="67"/>
      <c r="H8" s="67"/>
      <c r="I8" s="67"/>
      <c r="J8" s="67"/>
      <c r="K8" s="67"/>
      <c r="L8" s="67"/>
      <c r="M8" s="67"/>
      <c r="N8" s="67"/>
      <c r="O8" s="68"/>
      <c r="P8" s="68"/>
      <c r="Q8" s="68"/>
      <c r="R8" s="35"/>
      <c r="S8" s="17"/>
      <c r="T8" s="17"/>
      <c r="U8" s="17"/>
      <c r="V8" s="17"/>
      <c r="W8" s="17"/>
    </row>
    <row r="9" spans="1:23" s="3" customFormat="1" ht="14.1" customHeight="1" x14ac:dyDescent="0.25">
      <c r="A9" s="17"/>
      <c r="B9" s="66" t="s">
        <v>41</v>
      </c>
      <c r="C9" s="66"/>
      <c r="D9" s="66"/>
      <c r="E9" s="67"/>
      <c r="F9" s="67"/>
      <c r="G9" s="67"/>
      <c r="H9" s="67"/>
      <c r="I9" s="67"/>
      <c r="J9" s="67"/>
      <c r="K9" s="67"/>
      <c r="L9" s="67"/>
      <c r="M9" s="67"/>
      <c r="N9" s="67"/>
      <c r="O9" s="68"/>
      <c r="P9" s="68"/>
      <c r="Q9" s="68"/>
      <c r="R9" s="35"/>
      <c r="S9" s="17"/>
      <c r="T9" s="17"/>
      <c r="U9" s="17"/>
      <c r="V9" s="17"/>
      <c r="W9" s="17"/>
    </row>
    <row r="10" spans="1:23" s="3" customFormat="1" ht="14.1" customHeight="1" x14ac:dyDescent="0.25">
      <c r="A10" s="17"/>
      <c r="B10" s="66" t="s">
        <v>39</v>
      </c>
      <c r="C10" s="66"/>
      <c r="D10" s="66"/>
      <c r="E10" s="67"/>
      <c r="F10" s="67"/>
      <c r="G10" s="67"/>
      <c r="H10" s="67"/>
      <c r="I10" s="67"/>
      <c r="J10" s="67"/>
      <c r="K10" s="67"/>
      <c r="L10" s="67"/>
      <c r="M10" s="67"/>
      <c r="N10" s="67"/>
      <c r="O10" s="68"/>
      <c r="P10" s="68"/>
      <c r="Q10" s="68"/>
      <c r="R10" s="35"/>
      <c r="S10" s="17"/>
      <c r="T10" s="17"/>
      <c r="U10" s="17"/>
      <c r="V10" s="17"/>
      <c r="W10" s="17"/>
    </row>
    <row r="11" spans="1:23" s="3" customFormat="1" ht="12.95" customHeight="1" x14ac:dyDescent="0.25">
      <c r="A11" s="17"/>
      <c r="B11" s="19"/>
      <c r="C11" s="19"/>
      <c r="D11" s="19"/>
      <c r="E11" s="17"/>
      <c r="F11" s="17"/>
      <c r="G11" s="20"/>
      <c r="H11" s="20"/>
      <c r="I11" s="20"/>
      <c r="J11" s="20"/>
      <c r="K11" s="20"/>
      <c r="L11" s="20"/>
      <c r="M11" s="20"/>
      <c r="N11" s="17"/>
      <c r="O11" s="17"/>
      <c r="P11" s="17"/>
      <c r="Q11" s="17"/>
      <c r="R11" s="17"/>
      <c r="S11" s="17"/>
      <c r="T11" s="17"/>
      <c r="U11" s="17"/>
      <c r="V11" s="17"/>
      <c r="W11" s="17"/>
    </row>
    <row r="12" spans="1:23" s="3" customFormat="1" ht="12.95" customHeight="1" thickBot="1" x14ac:dyDescent="0.3">
      <c r="A12" s="17"/>
      <c r="B12" s="17"/>
      <c r="C12" s="17"/>
      <c r="D12" s="17"/>
      <c r="E12" s="17"/>
      <c r="F12" s="17"/>
      <c r="G12" s="17"/>
      <c r="H12" s="17"/>
      <c r="I12" s="17"/>
      <c r="J12" s="17"/>
      <c r="K12" s="17"/>
      <c r="L12" s="17"/>
      <c r="M12" s="17"/>
      <c r="N12" s="17"/>
      <c r="O12" s="17"/>
      <c r="P12" s="17"/>
      <c r="Q12" s="17"/>
      <c r="R12" s="17"/>
      <c r="S12" s="17"/>
      <c r="T12" s="17"/>
      <c r="U12" s="17"/>
      <c r="V12" s="17"/>
      <c r="W12" s="17"/>
    </row>
    <row r="13" spans="1:23" s="3" customFormat="1" ht="17.100000000000001" customHeight="1" thickBot="1" x14ac:dyDescent="0.3">
      <c r="A13" s="6"/>
      <c r="B13" s="1" t="s">
        <v>7</v>
      </c>
      <c r="C13" s="1" t="s">
        <v>24</v>
      </c>
      <c r="D13" s="135" t="s">
        <v>22</v>
      </c>
      <c r="E13" s="132" t="s">
        <v>2</v>
      </c>
      <c r="F13" s="130" t="s">
        <v>0</v>
      </c>
      <c r="G13" s="133" t="s">
        <v>1</v>
      </c>
      <c r="H13" s="133" t="s">
        <v>3</v>
      </c>
      <c r="I13" s="134" t="s">
        <v>4</v>
      </c>
      <c r="J13" s="129" t="s">
        <v>5</v>
      </c>
      <c r="K13" s="17"/>
      <c r="L13" s="4" t="s">
        <v>49</v>
      </c>
      <c r="M13" s="7"/>
      <c r="N13" s="2"/>
      <c r="O13" s="26"/>
      <c r="P13" s="17"/>
      <c r="Q13" s="17"/>
      <c r="R13" s="4" t="s">
        <v>51</v>
      </c>
      <c r="S13" s="7"/>
      <c r="T13" s="2"/>
      <c r="U13" s="26"/>
      <c r="V13" s="17"/>
      <c r="W13" s="17"/>
    </row>
    <row r="14" spans="1:23" s="3" customFormat="1" ht="17.100000000000001" customHeight="1" x14ac:dyDescent="0.25">
      <c r="A14" s="92">
        <v>1</v>
      </c>
      <c r="B14" s="170" t="s">
        <v>11</v>
      </c>
      <c r="C14" s="98">
        <v>1</v>
      </c>
      <c r="D14" s="98">
        <v>5968</v>
      </c>
      <c r="E14" s="95">
        <f>COUNT(O14,P17,U14)</f>
        <v>2</v>
      </c>
      <c r="F14" s="9">
        <f>IF(O14&gt;P14,1,0)+IF(P17&gt;O17,1,0)+IF(U14&gt;V14,1,0)</f>
        <v>2</v>
      </c>
      <c r="G14" s="9">
        <f>IF(O14&lt;P14,1,0)+IF(P17&lt;O17,1,0)+IF(U14&lt;V14,1,0)</f>
        <v>0</v>
      </c>
      <c r="H14" s="9">
        <f>VALUE(O14+P17+U14)</f>
        <v>9</v>
      </c>
      <c r="I14" s="9">
        <f>VALUE(P14+O17+V14)</f>
        <v>1</v>
      </c>
      <c r="J14" s="10">
        <f>AVERAGE(H14-I14)</f>
        <v>8</v>
      </c>
      <c r="K14" s="29"/>
      <c r="L14" s="44" t="str">
        <f>B14</f>
        <v>GLOBAL TC</v>
      </c>
      <c r="M14" s="45"/>
      <c r="N14" s="84" t="s">
        <v>13</v>
      </c>
      <c r="O14" s="57"/>
      <c r="P14" s="57"/>
      <c r="Q14" s="31"/>
      <c r="R14" s="44" t="str">
        <f>B14</f>
        <v>GLOBAL TC</v>
      </c>
      <c r="S14" s="45" t="s">
        <v>6</v>
      </c>
      <c r="T14" s="44" t="str">
        <f>B15</f>
        <v>NOMADS ES JORDI</v>
      </c>
      <c r="U14" s="58">
        <v>4</v>
      </c>
      <c r="V14" s="58">
        <v>1</v>
      </c>
      <c r="W14" s="17"/>
    </row>
    <row r="15" spans="1:23" s="3" customFormat="1" ht="17.100000000000001" customHeight="1" x14ac:dyDescent="0.25">
      <c r="A15" s="93">
        <v>2</v>
      </c>
      <c r="B15" s="195" t="s">
        <v>35</v>
      </c>
      <c r="C15" s="100">
        <v>3</v>
      </c>
      <c r="D15" s="100">
        <v>11734</v>
      </c>
      <c r="E15" s="96">
        <f>COUNT(O15,P18,V14)</f>
        <v>2</v>
      </c>
      <c r="F15" s="11">
        <f>IF(O15&gt;P15,1,0)+IF(P18&gt;O18,1,0)+IF(V14&gt;U14,1,0)</f>
        <v>1</v>
      </c>
      <c r="G15" s="11">
        <f>IF(O15&lt;P15,1,0)+IF(P18&lt;O18,1,0)+IF(V14&lt;U14,1,0)</f>
        <v>1</v>
      </c>
      <c r="H15" s="11">
        <f>VALUE(O15+P18+V14)</f>
        <v>6</v>
      </c>
      <c r="I15" s="11">
        <f>VALUE(P15+O18+U14)</f>
        <v>4</v>
      </c>
      <c r="J15" s="12">
        <f>AVERAGE(H15-I15)</f>
        <v>2</v>
      </c>
      <c r="K15" s="29"/>
      <c r="L15" s="44" t="str">
        <f>B15</f>
        <v>NOMADS ES JORDI</v>
      </c>
      <c r="M15" s="45" t="s">
        <v>6</v>
      </c>
      <c r="N15" s="47" t="str">
        <f>B16</f>
        <v>OPEN MARRATXI "B"</v>
      </c>
      <c r="O15" s="58">
        <v>5</v>
      </c>
      <c r="P15" s="58">
        <v>0</v>
      </c>
      <c r="Q15" s="31"/>
      <c r="R15" s="47" t="str">
        <f>B16</f>
        <v>OPEN MARRATXI "B"</v>
      </c>
      <c r="S15" s="45"/>
      <c r="T15" s="84" t="s">
        <v>13</v>
      </c>
      <c r="U15" s="57"/>
      <c r="V15" s="57"/>
      <c r="W15" s="17"/>
    </row>
    <row r="16" spans="1:23" s="3" customFormat="1" ht="17.100000000000001" customHeight="1" thickBot="1" x14ac:dyDescent="0.3">
      <c r="A16" s="94">
        <v>3</v>
      </c>
      <c r="B16" s="114" t="s">
        <v>62</v>
      </c>
      <c r="C16" s="102"/>
      <c r="D16" s="102">
        <v>19812</v>
      </c>
      <c r="E16" s="97">
        <f>COUNT(P15,O17,U15)</f>
        <v>2</v>
      </c>
      <c r="F16" s="33">
        <f>IF(O17&gt;P17,1,0)+IF(P15&gt;O15,1,0)+IF(U15&gt;V15,1,0)</f>
        <v>0</v>
      </c>
      <c r="G16" s="33">
        <f>IF(O17&lt;P17,1,0)+IF(P15&lt;O15,1,0)+IF(U15&lt;V15,1,0)</f>
        <v>2</v>
      </c>
      <c r="H16" s="33">
        <f>VALUE(P15+O17+U15)</f>
        <v>0</v>
      </c>
      <c r="I16" s="33">
        <f>VALUE(O15+P17+V15)</f>
        <v>10</v>
      </c>
      <c r="J16" s="34">
        <f>AVERAGE(H16-I16)</f>
        <v>-10</v>
      </c>
      <c r="K16" s="17"/>
      <c r="L16" s="4" t="s">
        <v>50</v>
      </c>
      <c r="M16" s="7"/>
      <c r="N16" s="2"/>
      <c r="O16" s="26"/>
      <c r="P16" s="17"/>
      <c r="Q16" s="17"/>
      <c r="R16" s="17"/>
      <c r="S16" s="17"/>
      <c r="T16" s="17"/>
      <c r="U16" s="17"/>
      <c r="V16" s="17"/>
      <c r="W16" s="17"/>
    </row>
    <row r="17" spans="1:23" s="3" customFormat="1" ht="17.100000000000001" customHeight="1" x14ac:dyDescent="0.25">
      <c r="A17" s="37">
        <v>4</v>
      </c>
      <c r="B17" s="82"/>
      <c r="C17" s="83"/>
      <c r="D17" s="83"/>
      <c r="E17" s="38">
        <f>COUNT(P14,O18,V15)</f>
        <v>0</v>
      </c>
      <c r="F17" s="38">
        <f>IF(P14&gt;O14,1,0)+IF(O18&gt;P18,1,0)+IF(V15&gt;U15,1,0)</f>
        <v>0</v>
      </c>
      <c r="G17" s="38">
        <f>IF(P14&lt;O14,1,0)+IF(O18&lt;P18,1,0)+IF(V15&lt;U15,1,0)</f>
        <v>0</v>
      </c>
      <c r="H17" s="38">
        <f>VALUE(P14+O18+V15)</f>
        <v>0</v>
      </c>
      <c r="I17" s="38">
        <f>VALUE(O14+P18+U15)</f>
        <v>0</v>
      </c>
      <c r="J17" s="38">
        <f>AVERAGE(H17-I17)</f>
        <v>0</v>
      </c>
      <c r="K17" s="17"/>
      <c r="L17" s="44" t="str">
        <f>B16</f>
        <v>OPEN MARRATXI "B"</v>
      </c>
      <c r="M17" s="45" t="s">
        <v>6</v>
      </c>
      <c r="N17" s="50" t="str">
        <f>B14</f>
        <v>GLOBAL TC</v>
      </c>
      <c r="O17" s="58">
        <v>0</v>
      </c>
      <c r="P17" s="58">
        <v>5</v>
      </c>
      <c r="Q17" s="17"/>
      <c r="R17" s="17"/>
      <c r="S17" s="17"/>
      <c r="T17" s="17"/>
      <c r="U17" s="17"/>
      <c r="V17" s="17"/>
      <c r="W17" s="17"/>
    </row>
    <row r="18" spans="1:23" s="3" customFormat="1" ht="17.100000000000001" customHeight="1" x14ac:dyDescent="0.25">
      <c r="A18" s="17"/>
      <c r="B18" s="17"/>
      <c r="C18" s="29"/>
      <c r="D18" s="17"/>
      <c r="E18" s="17"/>
      <c r="F18" s="17"/>
      <c r="G18" s="17"/>
      <c r="H18" s="17"/>
      <c r="I18" s="17"/>
      <c r="J18" s="17"/>
      <c r="K18" s="17"/>
      <c r="L18" s="84" t="s">
        <v>13</v>
      </c>
      <c r="M18" s="45"/>
      <c r="N18" s="85" t="str">
        <f>B15</f>
        <v>NOMADS ES JORDI</v>
      </c>
      <c r="O18" s="57"/>
      <c r="P18" s="57"/>
      <c r="Q18" s="17"/>
      <c r="R18" s="17"/>
      <c r="S18" s="17"/>
      <c r="T18" s="17"/>
      <c r="U18" s="17"/>
      <c r="V18" s="17"/>
      <c r="W18" s="17"/>
    </row>
    <row r="19" spans="1:23" ht="17.100000000000001" customHeight="1" thickBot="1" x14ac:dyDescent="0.3">
      <c r="A19" s="17"/>
      <c r="B19" s="17"/>
      <c r="C19" s="29"/>
      <c r="D19" s="17"/>
      <c r="E19" s="17"/>
      <c r="F19" s="17"/>
      <c r="G19" s="17"/>
      <c r="H19" s="17"/>
      <c r="I19" s="17"/>
      <c r="J19" s="17"/>
      <c r="K19" s="17"/>
      <c r="L19" s="17"/>
      <c r="M19" s="17"/>
      <c r="N19" s="17"/>
      <c r="O19" s="17"/>
      <c r="P19" s="17"/>
      <c r="Q19" s="17"/>
      <c r="R19" s="17"/>
      <c r="S19" s="17"/>
      <c r="T19" s="17"/>
      <c r="U19" s="17"/>
      <c r="V19" s="17"/>
      <c r="W19" s="5"/>
    </row>
    <row r="20" spans="1:23" s="3" customFormat="1" ht="17.100000000000001" customHeight="1" thickBot="1" x14ac:dyDescent="0.3">
      <c r="A20" s="6"/>
      <c r="B20" s="1" t="s">
        <v>8</v>
      </c>
      <c r="C20" s="1" t="s">
        <v>24</v>
      </c>
      <c r="D20" s="135" t="s">
        <v>22</v>
      </c>
      <c r="E20" s="132" t="s">
        <v>2</v>
      </c>
      <c r="F20" s="130" t="s">
        <v>0</v>
      </c>
      <c r="G20" s="133" t="s">
        <v>1</v>
      </c>
      <c r="H20" s="133" t="s">
        <v>3</v>
      </c>
      <c r="I20" s="134" t="s">
        <v>4</v>
      </c>
      <c r="J20" s="129" t="s">
        <v>5</v>
      </c>
      <c r="K20" s="17"/>
      <c r="L20" s="4" t="s">
        <v>49</v>
      </c>
      <c r="M20" s="7"/>
      <c r="N20" s="2"/>
      <c r="O20" s="26"/>
      <c r="P20" s="17"/>
      <c r="Q20" s="17"/>
      <c r="R20" s="4" t="s">
        <v>51</v>
      </c>
      <c r="S20" s="7"/>
      <c r="T20" s="2"/>
      <c r="U20" s="26"/>
      <c r="V20" s="17"/>
      <c r="W20" s="17"/>
    </row>
    <row r="21" spans="1:23" s="3" customFormat="1" ht="17.100000000000001" customHeight="1" x14ac:dyDescent="0.25">
      <c r="A21" s="92">
        <v>1</v>
      </c>
      <c r="B21" s="170" t="s">
        <v>63</v>
      </c>
      <c r="C21" s="98">
        <v>2</v>
      </c>
      <c r="D21" s="98">
        <v>10347</v>
      </c>
      <c r="E21" s="95">
        <f>COUNT(O21,P24,U21)</f>
        <v>3</v>
      </c>
      <c r="F21" s="9">
        <f>IF(O21&gt;P21,1,0)+IF(P24&gt;O24,1,0)+IF(U21&gt;V21,1,0)</f>
        <v>3</v>
      </c>
      <c r="G21" s="9">
        <f>E21-F21</f>
        <v>0</v>
      </c>
      <c r="H21" s="9">
        <f>VALUE(O21+P24+U21)</f>
        <v>13</v>
      </c>
      <c r="I21" s="9">
        <f>VALUE(P21+O24+V21)</f>
        <v>2</v>
      </c>
      <c r="J21" s="10">
        <f>AVERAGE(H21-I21)</f>
        <v>11</v>
      </c>
      <c r="K21" s="29"/>
      <c r="L21" s="44" t="str">
        <f>B21</f>
        <v>OPEN MARRATXI "A"</v>
      </c>
      <c r="M21" s="45" t="s">
        <v>6</v>
      </c>
      <c r="N21" s="47" t="str">
        <f>B24</f>
        <v>CT PORTO CRISTO - WC</v>
      </c>
      <c r="O21" s="58">
        <v>5</v>
      </c>
      <c r="P21" s="58">
        <v>0</v>
      </c>
      <c r="Q21" s="31"/>
      <c r="R21" s="44" t="str">
        <f>B21</f>
        <v>OPEN MARRATXI "A"</v>
      </c>
      <c r="S21" s="45" t="s">
        <v>6</v>
      </c>
      <c r="T21" s="44" t="str">
        <f>B22</f>
        <v>CT LA SALLE "A"</v>
      </c>
      <c r="U21" s="58">
        <v>5</v>
      </c>
      <c r="V21" s="58">
        <v>0</v>
      </c>
      <c r="W21" s="17"/>
    </row>
    <row r="22" spans="1:23" s="3" customFormat="1" ht="17.100000000000001" customHeight="1" x14ac:dyDescent="0.25">
      <c r="A22" s="93">
        <v>2</v>
      </c>
      <c r="B22" s="195" t="s">
        <v>53</v>
      </c>
      <c r="C22" s="100">
        <v>4</v>
      </c>
      <c r="D22" s="100">
        <v>14745</v>
      </c>
      <c r="E22" s="96">
        <f>COUNT(O22,P25,V21)</f>
        <v>3</v>
      </c>
      <c r="F22" s="176">
        <f>IF(O22&gt;P22,1,0)+IF(P25&gt;O25,1,0)+IF(V21&gt;U21,1,0)</f>
        <v>2</v>
      </c>
      <c r="G22" s="11">
        <f>E22-F22</f>
        <v>1</v>
      </c>
      <c r="H22" s="11">
        <f>VALUE(O22+P25+V21)</f>
        <v>8</v>
      </c>
      <c r="I22" s="96">
        <f>VALUE(P22+O25+U21)</f>
        <v>7</v>
      </c>
      <c r="J22" s="12">
        <f>AVERAGE(H22-I22)</f>
        <v>1</v>
      </c>
      <c r="K22" s="29"/>
      <c r="L22" s="44" t="str">
        <f>B22</f>
        <v>CT LA SALLE "A"</v>
      </c>
      <c r="M22" s="45" t="s">
        <v>6</v>
      </c>
      <c r="N22" s="47" t="str">
        <f>B23</f>
        <v>SPORTING TC "A"</v>
      </c>
      <c r="O22" s="58">
        <v>3</v>
      </c>
      <c r="P22" s="58">
        <v>2</v>
      </c>
      <c r="Q22" s="31"/>
      <c r="R22" s="47" t="str">
        <f>B23</f>
        <v>SPORTING TC "A"</v>
      </c>
      <c r="S22" s="45" t="s">
        <v>6</v>
      </c>
      <c r="T22" s="47" t="str">
        <f>B24</f>
        <v>CT PORTO CRISTO - WC</v>
      </c>
      <c r="U22" s="58">
        <v>5</v>
      </c>
      <c r="V22" s="58">
        <v>0</v>
      </c>
      <c r="W22" s="17"/>
    </row>
    <row r="23" spans="1:23" s="3" customFormat="1" ht="17.100000000000001" customHeight="1" x14ac:dyDescent="0.25">
      <c r="A23" s="93">
        <v>3</v>
      </c>
      <c r="B23" s="112" t="s">
        <v>34</v>
      </c>
      <c r="C23" s="100"/>
      <c r="D23" s="100">
        <v>17619</v>
      </c>
      <c r="E23" s="96">
        <f>COUNT(P22,O24,U22)</f>
        <v>3</v>
      </c>
      <c r="F23" s="11">
        <f>IF(O22&gt;P22,1,0)+IF(P25&gt;O25,1,0)+IF(V22&gt;U22,1,0)</f>
        <v>2</v>
      </c>
      <c r="G23" s="177">
        <f>E23-F23</f>
        <v>1</v>
      </c>
      <c r="H23" s="177">
        <f>VALUE(O23+P26+V22)</f>
        <v>0</v>
      </c>
      <c r="I23" s="11">
        <f>VALUE(P23+O26+U22)</f>
        <v>5</v>
      </c>
      <c r="J23" s="12">
        <f>AVERAGE(H23-I23)</f>
        <v>-5</v>
      </c>
      <c r="K23" s="17"/>
      <c r="L23" s="4" t="s">
        <v>50</v>
      </c>
      <c r="M23" s="7"/>
      <c r="N23" s="2"/>
      <c r="O23" s="124"/>
      <c r="Q23" s="17"/>
      <c r="R23" s="17"/>
      <c r="S23" s="17"/>
      <c r="T23" s="17"/>
      <c r="U23" s="17"/>
      <c r="V23" s="17"/>
      <c r="W23" s="17"/>
    </row>
    <row r="24" spans="1:23" s="3" customFormat="1" ht="17.100000000000001" customHeight="1" thickBot="1" x14ac:dyDescent="0.3">
      <c r="A24" s="94">
        <v>4</v>
      </c>
      <c r="B24" s="114" t="s">
        <v>64</v>
      </c>
      <c r="C24" s="102"/>
      <c r="D24" s="102">
        <v>25705</v>
      </c>
      <c r="E24" s="97">
        <f>COUNT(P21,O25,V22)</f>
        <v>3</v>
      </c>
      <c r="F24" s="33">
        <f>IF(O25&gt;P25,1,0)+IF(P21&gt;O21,1,0)+IF(V22&gt;U22,1,0)</f>
        <v>0</v>
      </c>
      <c r="G24" s="33">
        <f>E24-F24</f>
        <v>3</v>
      </c>
      <c r="H24" s="33">
        <f>VALUE(P21+O25+V22)</f>
        <v>0</v>
      </c>
      <c r="I24" s="33">
        <f>VALUE(O21+P25+U22)</f>
        <v>15</v>
      </c>
      <c r="J24" s="34">
        <f>AVERAGE(H24-I24)</f>
        <v>-15</v>
      </c>
      <c r="K24" s="17"/>
      <c r="L24" s="44" t="str">
        <f>B23</f>
        <v>SPORTING TC "A"</v>
      </c>
      <c r="M24" s="45" t="s">
        <v>6</v>
      </c>
      <c r="N24" s="50" t="str">
        <f>B21</f>
        <v>OPEN MARRATXI "A"</v>
      </c>
      <c r="O24" s="58">
        <v>2</v>
      </c>
      <c r="P24" s="58">
        <v>3</v>
      </c>
      <c r="Q24" s="17"/>
      <c r="R24" s="17"/>
      <c r="S24" s="17"/>
      <c r="T24" s="17"/>
      <c r="U24" s="17"/>
      <c r="V24" s="17"/>
      <c r="W24" s="17"/>
    </row>
    <row r="25" spans="1:23" s="3" customFormat="1" ht="17.100000000000001" customHeight="1" x14ac:dyDescent="0.25">
      <c r="A25" s="17"/>
      <c r="B25" s="17"/>
      <c r="C25" s="17"/>
      <c r="D25" s="17"/>
      <c r="E25" s="17"/>
      <c r="F25" s="17"/>
      <c r="G25" s="17"/>
      <c r="H25" s="17"/>
      <c r="I25" s="17"/>
      <c r="J25" s="17"/>
      <c r="K25" s="17"/>
      <c r="L25" s="49" t="str">
        <f>B24</f>
        <v>CT PORTO CRISTO - WC</v>
      </c>
      <c r="M25" s="45" t="s">
        <v>6</v>
      </c>
      <c r="N25" s="85" t="str">
        <f>B22</f>
        <v>CT LA SALLE "A"</v>
      </c>
      <c r="O25" s="58">
        <v>0</v>
      </c>
      <c r="P25" s="58">
        <v>5</v>
      </c>
      <c r="Q25" s="17"/>
      <c r="R25" s="17"/>
      <c r="S25" s="17"/>
      <c r="T25" s="17"/>
      <c r="U25" s="17"/>
      <c r="V25" s="17"/>
      <c r="W25" s="17"/>
    </row>
    <row r="26" spans="1:23" ht="12.95" customHeight="1" x14ac:dyDescent="0.25">
      <c r="A26" s="5"/>
      <c r="B26" s="5"/>
      <c r="C26" s="5"/>
      <c r="D26" s="5"/>
      <c r="E26" s="5"/>
      <c r="F26" s="5"/>
      <c r="G26" s="5"/>
      <c r="H26" s="5"/>
      <c r="I26" s="5"/>
      <c r="J26" s="5"/>
      <c r="K26" s="5"/>
      <c r="L26" s="5"/>
      <c r="M26" s="5"/>
      <c r="N26" s="5"/>
      <c r="O26" s="5"/>
      <c r="P26" s="5"/>
      <c r="Q26" s="5"/>
      <c r="R26" s="5"/>
      <c r="S26" s="5"/>
      <c r="T26" s="5"/>
      <c r="U26" s="5"/>
      <c r="V26" s="5"/>
      <c r="W26" s="5"/>
    </row>
    <row r="27" spans="1:23" x14ac:dyDescent="0.25">
      <c r="A27" s="5"/>
      <c r="B27" s="5"/>
      <c r="C27" s="5"/>
      <c r="D27" s="5"/>
      <c r="E27" s="5"/>
      <c r="F27" s="5"/>
      <c r="G27" s="5"/>
      <c r="H27" s="5"/>
      <c r="I27" s="5"/>
      <c r="J27" s="5"/>
      <c r="K27" s="5"/>
      <c r="L27" s="5"/>
      <c r="N27" s="5"/>
      <c r="O27" s="5"/>
      <c r="P27" s="5"/>
      <c r="Q27" s="5"/>
      <c r="R27" s="5"/>
      <c r="S27" s="5"/>
      <c r="T27" s="5"/>
      <c r="U27" s="5"/>
      <c r="V27" s="5"/>
      <c r="W27" s="5"/>
    </row>
    <row r="28" spans="1:23" x14ac:dyDescent="0.25">
      <c r="A28" s="5"/>
      <c r="B28" s="52" t="s">
        <v>14</v>
      </c>
      <c r="C28" s="62" t="s">
        <v>48</v>
      </c>
      <c r="D28" s="65"/>
      <c r="E28" s="77"/>
      <c r="F28" s="62"/>
      <c r="G28" s="62"/>
      <c r="H28" s="77"/>
      <c r="I28" s="62"/>
      <c r="J28" s="62"/>
      <c r="K28" s="62"/>
      <c r="L28" s="62"/>
      <c r="M28" s="62"/>
      <c r="N28" s="62"/>
      <c r="O28" s="62"/>
      <c r="P28" s="62"/>
      <c r="Q28" s="62"/>
      <c r="R28" s="5"/>
      <c r="S28" s="5"/>
      <c r="T28" s="5"/>
      <c r="U28" s="5"/>
      <c r="V28" s="5"/>
    </row>
    <row r="29" spans="1:23" x14ac:dyDescent="0.25">
      <c r="A29" s="5"/>
      <c r="B29" s="5"/>
      <c r="C29" s="5"/>
      <c r="D29" s="206" t="s">
        <v>81</v>
      </c>
      <c r="E29" s="206"/>
      <c r="F29" s="206"/>
      <c r="G29" s="206"/>
      <c r="H29" s="5"/>
      <c r="I29" s="5"/>
      <c r="J29" s="5"/>
      <c r="K29" s="5"/>
      <c r="L29" s="5"/>
      <c r="M29" s="5"/>
      <c r="N29" s="5"/>
      <c r="O29" s="5"/>
      <c r="P29" s="5"/>
      <c r="Q29" s="5"/>
      <c r="R29" s="5"/>
      <c r="S29" s="5"/>
      <c r="T29" s="5"/>
      <c r="U29" s="5"/>
      <c r="V29" s="5"/>
    </row>
    <row r="30" spans="1:23" ht="15" customHeight="1" x14ac:dyDescent="0.25">
      <c r="A30" s="5"/>
      <c r="B30" s="69" t="s">
        <v>11</v>
      </c>
      <c r="C30" s="74"/>
      <c r="D30" s="75"/>
      <c r="E30" s="75"/>
      <c r="F30" s="75"/>
      <c r="K30" s="5"/>
      <c r="L30" s="5"/>
      <c r="M30" s="5"/>
      <c r="N30" s="5"/>
      <c r="O30" s="5"/>
      <c r="P30" s="5"/>
      <c r="Q30" s="5"/>
      <c r="R30" s="5"/>
      <c r="S30" s="5"/>
      <c r="T30" s="5"/>
      <c r="U30" s="5"/>
      <c r="V30" s="5"/>
    </row>
    <row r="31" spans="1:23" ht="15" customHeight="1" x14ac:dyDescent="0.25">
      <c r="A31" s="5"/>
      <c r="B31" s="70"/>
      <c r="C31" s="200" t="s">
        <v>11</v>
      </c>
      <c r="D31" s="201"/>
      <c r="E31" s="201"/>
      <c r="F31" s="201"/>
      <c r="G31" s="62"/>
      <c r="H31" s="62"/>
      <c r="I31" s="62"/>
      <c r="J31" s="62"/>
      <c r="K31" s="5"/>
    </row>
    <row r="32" spans="1:23" ht="15" customHeight="1" x14ac:dyDescent="0.25">
      <c r="A32" s="5"/>
      <c r="B32" s="71" t="s">
        <v>53</v>
      </c>
      <c r="C32" s="213" t="s">
        <v>94</v>
      </c>
      <c r="D32" s="214"/>
      <c r="E32" s="214"/>
      <c r="F32" s="215"/>
      <c r="G32" s="62"/>
      <c r="H32" s="62"/>
      <c r="I32" s="62"/>
      <c r="J32" s="62"/>
      <c r="K32" s="5"/>
    </row>
    <row r="33" spans="1:21" ht="15" customHeight="1" x14ac:dyDescent="0.25">
      <c r="A33" s="5"/>
      <c r="B33" s="62"/>
      <c r="C33" s="86"/>
      <c r="D33" s="86"/>
      <c r="E33" s="86"/>
      <c r="F33" s="87"/>
      <c r="G33" s="216" t="s">
        <v>11</v>
      </c>
      <c r="H33" s="217"/>
      <c r="I33" s="217"/>
      <c r="J33" s="217"/>
      <c r="K33" s="5"/>
    </row>
    <row r="34" spans="1:21" ht="15" customHeight="1" x14ac:dyDescent="0.25">
      <c r="A34" s="5"/>
      <c r="B34" s="72" t="s">
        <v>35</v>
      </c>
      <c r="C34" s="86"/>
      <c r="D34" s="86"/>
      <c r="E34" s="86"/>
      <c r="F34" s="87"/>
      <c r="G34" s="213" t="s">
        <v>94</v>
      </c>
      <c r="H34" s="218"/>
      <c r="I34" s="218"/>
      <c r="J34" s="218"/>
      <c r="K34" s="5"/>
    </row>
    <row r="35" spans="1:21" ht="15" customHeight="1" x14ac:dyDescent="0.25">
      <c r="A35" s="5"/>
      <c r="B35" s="70"/>
      <c r="C35" s="219" t="s">
        <v>55</v>
      </c>
      <c r="D35" s="220"/>
      <c r="E35" s="220"/>
      <c r="F35" s="221"/>
      <c r="G35" s="62"/>
      <c r="H35" s="62"/>
      <c r="I35" s="62"/>
      <c r="J35" s="62"/>
      <c r="K35" s="5"/>
    </row>
    <row r="36" spans="1:21" ht="15" customHeight="1" x14ac:dyDescent="0.25">
      <c r="A36" s="5"/>
      <c r="B36" s="73" t="s">
        <v>87</v>
      </c>
      <c r="C36" s="213" t="s">
        <v>93</v>
      </c>
      <c r="D36" s="218"/>
      <c r="E36" s="218"/>
      <c r="F36" s="218"/>
      <c r="G36" s="76"/>
      <c r="H36" s="62"/>
      <c r="I36" s="62"/>
      <c r="J36" s="62"/>
      <c r="K36" s="5"/>
      <c r="L36" s="5"/>
      <c r="M36" s="5"/>
      <c r="N36" s="5"/>
      <c r="O36" s="5"/>
      <c r="P36" s="5"/>
      <c r="Q36" s="5"/>
      <c r="R36" s="5"/>
      <c r="S36" s="5"/>
      <c r="T36" s="5"/>
      <c r="U36" s="5"/>
    </row>
    <row r="37" spans="1:21" ht="12.95" customHeight="1" x14ac:dyDescent="0.25"/>
    <row r="38" spans="1:21" ht="12.95" customHeight="1" x14ac:dyDescent="0.25"/>
    <row r="39" spans="1:21" ht="12.95" customHeight="1" x14ac:dyDescent="0.25"/>
    <row r="40" spans="1:21" ht="12.95" customHeight="1" x14ac:dyDescent="0.25"/>
    <row r="41" spans="1:21" ht="12.95" customHeight="1" x14ac:dyDescent="0.25"/>
    <row r="42" spans="1:21" ht="12.95" customHeight="1" x14ac:dyDescent="0.25"/>
    <row r="43" spans="1:21" ht="15.95" customHeight="1" x14ac:dyDescent="0.25"/>
    <row r="44" spans="1:21" ht="15.95" customHeight="1" x14ac:dyDescent="0.25"/>
    <row r="45" spans="1:21" ht="15.95" customHeight="1" x14ac:dyDescent="0.25"/>
  </sheetData>
  <mergeCells count="8">
    <mergeCell ref="C36:F36"/>
    <mergeCell ref="B6:K6"/>
    <mergeCell ref="C31:F31"/>
    <mergeCell ref="C32:F32"/>
    <mergeCell ref="G33:J33"/>
    <mergeCell ref="G34:J34"/>
    <mergeCell ref="C35:F35"/>
    <mergeCell ref="D29:G29"/>
  </mergeCells>
  <pageMargins left="0.70866141732283472" right="0.70866141732283472" top="0.74803149606299213" bottom="0.74803149606299213" header="0.31496062992125984" footer="0.31496062992125984"/>
  <pageSetup paperSize="9" scale="71"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46951-8AF0-4A99-8B47-7DE2208CACE6}">
  <sheetPr>
    <pageSetUpPr fitToPage="1"/>
  </sheetPr>
  <dimension ref="A1:Y45"/>
  <sheetViews>
    <sheetView workbookViewId="0">
      <selection activeCell="D31" sqref="D31"/>
    </sheetView>
  </sheetViews>
  <sheetFormatPr baseColWidth="10" defaultRowHeight="15" x14ac:dyDescent="0.25"/>
  <cols>
    <col min="1" max="1" width="3.7109375" customWidth="1"/>
    <col min="2" max="2" width="23.140625" customWidth="1"/>
    <col min="3" max="3" width="5.28515625" customWidth="1"/>
    <col min="4" max="4" width="11.42578125" customWidth="1"/>
    <col min="5" max="5" width="3.85546875" customWidth="1"/>
    <col min="6" max="6" width="4" customWidth="1"/>
    <col min="7" max="7" width="3.5703125" customWidth="1"/>
    <col min="8" max="8" width="4.85546875" customWidth="1"/>
    <col min="9" max="9" width="4.42578125" customWidth="1"/>
    <col min="10" max="10" width="5.140625" customWidth="1"/>
    <col min="11" max="11" width="3.7109375" customWidth="1"/>
    <col min="12" max="12" width="20.7109375" customWidth="1"/>
    <col min="13" max="13" width="3" customWidth="1"/>
    <col min="14" max="14" width="19.5703125" customWidth="1"/>
    <col min="15" max="15" width="3.5703125" customWidth="1"/>
    <col min="16" max="16" width="3.7109375" customWidth="1"/>
    <col min="17" max="17" width="2.85546875" customWidth="1"/>
    <col min="18" max="18" width="18.85546875" customWidth="1"/>
    <col min="19" max="19" width="2.7109375" customWidth="1"/>
    <col min="20" max="20" width="17.5703125" customWidth="1"/>
    <col min="21" max="21" width="3.42578125" customWidth="1"/>
    <col min="22" max="22" width="3.5703125" customWidth="1"/>
  </cols>
  <sheetData>
    <row r="1" spans="1:23" ht="18" x14ac:dyDescent="0.25">
      <c r="A1" s="5"/>
      <c r="B1" s="81" t="s">
        <v>43</v>
      </c>
      <c r="C1" s="27"/>
      <c r="D1" s="27"/>
      <c r="E1" s="5"/>
      <c r="F1" s="5"/>
      <c r="G1" s="5"/>
      <c r="H1" s="5"/>
      <c r="I1" s="5"/>
      <c r="J1" s="5"/>
      <c r="K1" s="5"/>
      <c r="L1" s="5"/>
      <c r="M1" s="5"/>
      <c r="N1" s="5"/>
      <c r="O1" s="5"/>
      <c r="P1" s="5"/>
      <c r="Q1" s="5"/>
      <c r="R1" s="5"/>
      <c r="S1" s="5"/>
      <c r="T1" s="5"/>
      <c r="U1" s="5"/>
      <c r="V1" s="5"/>
      <c r="W1" s="5"/>
    </row>
    <row r="2" spans="1:23" ht="8.25" customHeight="1" x14ac:dyDescent="0.25">
      <c r="A2" s="5"/>
      <c r="B2" s="18"/>
      <c r="C2" s="5"/>
      <c r="D2" s="5"/>
      <c r="E2" s="5"/>
      <c r="F2" s="5"/>
      <c r="G2" s="5"/>
      <c r="H2" s="5"/>
      <c r="I2" s="5"/>
      <c r="J2" s="5"/>
      <c r="K2" s="5"/>
      <c r="L2" s="5"/>
      <c r="M2" s="5"/>
      <c r="N2" s="5"/>
      <c r="O2" s="5"/>
      <c r="P2" s="5"/>
      <c r="Q2" s="5"/>
      <c r="R2" s="5"/>
      <c r="S2" s="5"/>
      <c r="T2" s="5"/>
      <c r="U2" s="5"/>
      <c r="V2" s="5"/>
      <c r="W2" s="5"/>
    </row>
    <row r="3" spans="1:23" ht="14.1" customHeight="1" x14ac:dyDescent="0.25">
      <c r="A3" s="5"/>
      <c r="B3" s="78" t="s">
        <v>29</v>
      </c>
      <c r="C3" s="53"/>
      <c r="D3" s="19"/>
      <c r="E3" s="5"/>
      <c r="F3" s="5"/>
      <c r="G3" s="5"/>
      <c r="H3" s="5"/>
      <c r="I3" s="5"/>
      <c r="J3" s="5"/>
      <c r="K3" s="5"/>
      <c r="L3" s="5"/>
      <c r="M3" s="5"/>
      <c r="N3" s="5"/>
      <c r="O3" s="5"/>
      <c r="P3" s="5"/>
      <c r="Q3" s="5"/>
      <c r="R3" s="5"/>
      <c r="S3" s="5"/>
      <c r="T3" s="5"/>
      <c r="U3" s="5"/>
      <c r="V3" s="5"/>
      <c r="W3" s="5"/>
    </row>
    <row r="4" spans="1:23" ht="18.75" customHeight="1" x14ac:dyDescent="0.25">
      <c r="A4" s="5"/>
      <c r="B4" s="79"/>
      <c r="C4" s="54"/>
      <c r="D4" s="18"/>
      <c r="E4" s="5"/>
      <c r="F4" s="5"/>
      <c r="G4" s="5"/>
      <c r="H4" s="5"/>
      <c r="I4" s="5"/>
      <c r="J4" s="5"/>
      <c r="K4" s="5"/>
      <c r="L4" s="5"/>
      <c r="M4" s="5"/>
      <c r="N4" s="5"/>
      <c r="O4" s="5"/>
      <c r="P4" s="5"/>
      <c r="Q4" s="5"/>
      <c r="R4" s="5"/>
      <c r="S4" s="5"/>
      <c r="T4" s="5"/>
      <c r="U4" s="5"/>
      <c r="V4" s="5"/>
      <c r="W4" s="5"/>
    </row>
    <row r="5" spans="1:23" ht="14.25" customHeight="1" x14ac:dyDescent="0.25">
      <c r="A5" s="5"/>
      <c r="B5" s="78" t="s">
        <v>16</v>
      </c>
      <c r="C5" s="55"/>
      <c r="D5" s="5"/>
      <c r="E5" s="5"/>
      <c r="F5" s="5"/>
      <c r="G5" s="5"/>
      <c r="H5" s="5"/>
      <c r="I5" s="5"/>
      <c r="J5" s="5"/>
      <c r="K5" s="5"/>
      <c r="L5" s="5"/>
      <c r="M5" s="5"/>
      <c r="N5" s="5"/>
      <c r="O5" s="5"/>
      <c r="P5" s="5"/>
      <c r="Q5" s="5"/>
      <c r="R5" s="5"/>
      <c r="S5" s="5"/>
      <c r="T5" s="5"/>
      <c r="U5" s="5"/>
      <c r="V5" s="5"/>
      <c r="W5" s="5"/>
    </row>
    <row r="6" spans="1:23" s="28" customFormat="1" ht="14.1" customHeight="1" x14ac:dyDescent="0.25">
      <c r="B6" s="222" t="s">
        <v>27</v>
      </c>
      <c r="C6" s="222"/>
      <c r="D6" s="222"/>
      <c r="E6" s="222"/>
      <c r="F6" s="222"/>
      <c r="G6" s="222"/>
      <c r="H6" s="222"/>
      <c r="I6" s="222"/>
      <c r="J6" s="222"/>
      <c r="K6" s="222"/>
      <c r="L6" s="222"/>
      <c r="M6" s="63"/>
      <c r="N6" s="63"/>
      <c r="O6" s="63"/>
      <c r="P6" s="63"/>
      <c r="Q6" s="63"/>
    </row>
    <row r="7" spans="1:23" s="3" customFormat="1" ht="9" customHeight="1" x14ac:dyDescent="0.25">
      <c r="A7" s="17"/>
      <c r="B7" s="64"/>
      <c r="C7" s="64"/>
      <c r="D7" s="64"/>
      <c r="E7" s="65"/>
      <c r="F7" s="65"/>
      <c r="G7" s="65"/>
      <c r="H7" s="65"/>
      <c r="I7" s="65"/>
      <c r="J7" s="65"/>
      <c r="K7" s="65"/>
      <c r="L7" s="65"/>
      <c r="M7" s="65"/>
      <c r="N7" s="65"/>
      <c r="O7" s="65"/>
      <c r="P7" s="65"/>
      <c r="Q7" s="65"/>
      <c r="R7" s="17"/>
      <c r="S7" s="17"/>
      <c r="T7" s="17"/>
      <c r="U7" s="17"/>
      <c r="V7" s="17"/>
      <c r="W7" s="17"/>
    </row>
    <row r="8" spans="1:23" s="3" customFormat="1" ht="14.1" customHeight="1" x14ac:dyDescent="0.25">
      <c r="A8" s="17"/>
      <c r="B8" s="66" t="s">
        <v>40</v>
      </c>
      <c r="C8" s="66"/>
      <c r="D8" s="66"/>
      <c r="E8" s="67"/>
      <c r="F8" s="67"/>
      <c r="G8" s="67"/>
      <c r="H8" s="67"/>
      <c r="I8" s="67"/>
      <c r="J8" s="67"/>
      <c r="K8" s="67"/>
      <c r="L8" s="67"/>
      <c r="M8" s="67"/>
      <c r="N8" s="67"/>
      <c r="O8" s="68"/>
      <c r="P8" s="68"/>
      <c r="Q8" s="68"/>
      <c r="R8" s="35"/>
      <c r="S8" s="17"/>
      <c r="T8" s="17"/>
      <c r="U8" s="17"/>
      <c r="V8" s="17"/>
      <c r="W8" s="17"/>
    </row>
    <row r="9" spans="1:23" s="3" customFormat="1" ht="14.1" customHeight="1" x14ac:dyDescent="0.25">
      <c r="A9" s="17"/>
      <c r="B9" s="66" t="s">
        <v>41</v>
      </c>
      <c r="C9" s="66"/>
      <c r="D9" s="66"/>
      <c r="E9" s="67"/>
      <c r="F9" s="67"/>
      <c r="G9" s="67"/>
      <c r="H9" s="67"/>
      <c r="I9" s="67"/>
      <c r="J9" s="67"/>
      <c r="K9" s="67"/>
      <c r="L9" s="67"/>
      <c r="M9" s="67"/>
      <c r="N9" s="67"/>
      <c r="O9" s="68"/>
      <c r="P9" s="68"/>
      <c r="Q9" s="68"/>
      <c r="R9" s="35"/>
      <c r="S9" s="17"/>
      <c r="T9" s="17"/>
      <c r="U9" s="17"/>
      <c r="V9" s="17"/>
      <c r="W9" s="17"/>
    </row>
    <row r="10" spans="1:23" s="3" customFormat="1" ht="14.1" customHeight="1" x14ac:dyDescent="0.25">
      <c r="A10" s="17"/>
      <c r="B10" s="66" t="s">
        <v>39</v>
      </c>
      <c r="C10" s="66"/>
      <c r="D10" s="66"/>
      <c r="E10" s="67"/>
      <c r="F10" s="67"/>
      <c r="G10" s="67"/>
      <c r="H10" s="67"/>
      <c r="I10" s="67"/>
      <c r="J10" s="67"/>
      <c r="K10" s="67"/>
      <c r="L10" s="67"/>
      <c r="M10" s="67"/>
      <c r="N10" s="67"/>
      <c r="O10" s="68"/>
      <c r="P10" s="68"/>
      <c r="Q10" s="68"/>
      <c r="R10" s="35"/>
      <c r="S10" s="17"/>
      <c r="T10" s="17"/>
      <c r="U10" s="17"/>
      <c r="V10" s="17"/>
      <c r="W10" s="17"/>
    </row>
    <row r="11" spans="1:23" s="3" customFormat="1" ht="12.95" customHeight="1" x14ac:dyDescent="0.25">
      <c r="A11" s="17"/>
      <c r="B11" s="19"/>
      <c r="C11" s="19"/>
      <c r="D11" s="19"/>
      <c r="E11" s="17"/>
      <c r="F11" s="17"/>
      <c r="G11" s="20"/>
      <c r="H11" s="20"/>
      <c r="I11" s="20"/>
      <c r="J11" s="20"/>
      <c r="K11" s="20"/>
      <c r="L11" s="20"/>
      <c r="M11" s="20"/>
      <c r="N11" s="17"/>
      <c r="O11" s="17"/>
      <c r="P11" s="17"/>
      <c r="Q11" s="17"/>
      <c r="R11" s="17"/>
      <c r="S11" s="17"/>
      <c r="T11" s="17"/>
      <c r="U11" s="17"/>
      <c r="V11" s="17"/>
      <c r="W11" s="17"/>
    </row>
    <row r="12" spans="1:23" s="3" customFormat="1" ht="12.95" customHeight="1" thickBot="1" x14ac:dyDescent="0.3">
      <c r="A12" s="17"/>
      <c r="B12" s="17"/>
      <c r="C12" s="17"/>
      <c r="D12" s="17"/>
      <c r="E12" s="17"/>
      <c r="F12" s="17"/>
      <c r="G12" s="17"/>
      <c r="H12" s="17"/>
      <c r="I12" s="17"/>
      <c r="J12" s="17"/>
      <c r="K12" s="17"/>
      <c r="L12" s="17"/>
      <c r="M12" s="17"/>
      <c r="N12" s="17"/>
      <c r="O12" s="17"/>
      <c r="P12" s="17"/>
      <c r="Q12" s="17"/>
      <c r="R12" s="17"/>
      <c r="S12" s="17"/>
      <c r="T12" s="17"/>
      <c r="U12" s="17"/>
      <c r="V12" s="17"/>
      <c r="W12" s="17"/>
    </row>
    <row r="13" spans="1:23" s="3" customFormat="1" ht="17.100000000000001" customHeight="1" thickBot="1" x14ac:dyDescent="0.3">
      <c r="A13" s="6"/>
      <c r="B13" s="1" t="s">
        <v>7</v>
      </c>
      <c r="C13" s="1" t="s">
        <v>24</v>
      </c>
      <c r="D13" s="135" t="s">
        <v>22</v>
      </c>
      <c r="E13" s="132" t="s">
        <v>2</v>
      </c>
      <c r="F13" s="130" t="s">
        <v>0</v>
      </c>
      <c r="G13" s="133" t="s">
        <v>1</v>
      </c>
      <c r="H13" s="133" t="s">
        <v>3</v>
      </c>
      <c r="I13" s="134" t="s">
        <v>4</v>
      </c>
      <c r="J13" s="129" t="s">
        <v>5</v>
      </c>
      <c r="K13" s="17"/>
      <c r="L13" s="4" t="s">
        <v>49</v>
      </c>
      <c r="M13" s="7"/>
      <c r="N13" s="2"/>
      <c r="O13" s="26"/>
      <c r="P13" s="17"/>
      <c r="Q13" s="17"/>
      <c r="R13" s="4" t="s">
        <v>51</v>
      </c>
      <c r="S13" s="7"/>
      <c r="T13" s="2"/>
      <c r="U13" s="26"/>
      <c r="V13" s="17"/>
      <c r="W13" s="17"/>
    </row>
    <row r="14" spans="1:23" s="3" customFormat="1" ht="17.100000000000001" customHeight="1" x14ac:dyDescent="0.25">
      <c r="A14" s="92">
        <v>1</v>
      </c>
      <c r="B14" s="170" t="s">
        <v>53</v>
      </c>
      <c r="C14" s="98">
        <v>1</v>
      </c>
      <c r="D14" s="98">
        <v>2652</v>
      </c>
      <c r="E14" s="95">
        <f>COUNT(O14,P17,U14)</f>
        <v>2</v>
      </c>
      <c r="F14" s="9">
        <f>IF(O14&gt;P14,1,0)+IF(P17&gt;O17,1,0)+IF(U14&gt;V14,1,0)</f>
        <v>2</v>
      </c>
      <c r="G14" s="9">
        <f>IF(O14&lt;P14,1,0)+IF(P17&lt;O17,1,0)+IF(U14&lt;V14,1,0)</f>
        <v>0</v>
      </c>
      <c r="H14" s="9">
        <f>VALUE(O14+P17+U14)</f>
        <v>8</v>
      </c>
      <c r="I14" s="9">
        <f>VALUE(P14+O17+V14)</f>
        <v>0</v>
      </c>
      <c r="J14" s="10">
        <f>AVERAGE(H14-I14)</f>
        <v>8</v>
      </c>
      <c r="K14" s="29"/>
      <c r="L14" s="44" t="str">
        <f>B14</f>
        <v>CT LA SALLE "A"</v>
      </c>
      <c r="M14" s="45"/>
      <c r="N14" s="84" t="s">
        <v>13</v>
      </c>
      <c r="O14" s="57"/>
      <c r="P14" s="57"/>
      <c r="Q14" s="31"/>
      <c r="R14" s="44" t="str">
        <f>B14</f>
        <v>CT LA SALLE "A"</v>
      </c>
      <c r="S14" s="45" t="s">
        <v>6</v>
      </c>
      <c r="T14" s="44" t="str">
        <f>B15</f>
        <v>CT LLORET</v>
      </c>
      <c r="U14" s="58">
        <v>4</v>
      </c>
      <c r="V14" s="58">
        <v>0</v>
      </c>
      <c r="W14" s="17"/>
    </row>
    <row r="15" spans="1:23" s="3" customFormat="1" ht="17.100000000000001" customHeight="1" x14ac:dyDescent="0.25">
      <c r="A15" s="93">
        <v>2</v>
      </c>
      <c r="B15" s="112" t="s">
        <v>65</v>
      </c>
      <c r="C15" s="100"/>
      <c r="D15" s="100">
        <v>11199</v>
      </c>
      <c r="E15" s="96">
        <f>COUNT(O15,P18,V14)</f>
        <v>2</v>
      </c>
      <c r="F15" s="11">
        <f>IF(O15&gt;P15,1,0)+IF(P18&gt;O18,1,0)+IF(V14&gt;U14,1,0)</f>
        <v>1</v>
      </c>
      <c r="G15" s="11">
        <f>IF(O15&lt;P15,1,0)+IF(P18&lt;O18,1,0)+IF(V14&lt;U14,1,0)</f>
        <v>1</v>
      </c>
      <c r="H15" s="11">
        <f>VALUE(O15+P18+V14)</f>
        <v>3</v>
      </c>
      <c r="I15" s="11">
        <f>VALUE(P15+O18+U14)</f>
        <v>5</v>
      </c>
      <c r="J15" s="12">
        <f>AVERAGE(H15-I15)</f>
        <v>-2</v>
      </c>
      <c r="K15" s="29"/>
      <c r="L15" s="44" t="str">
        <f>B15</f>
        <v>CT LLORET</v>
      </c>
      <c r="M15" s="45" t="s">
        <v>6</v>
      </c>
      <c r="N15" s="47" t="str">
        <f>B16</f>
        <v>PLAYAS SANTA PONSA TC</v>
      </c>
      <c r="O15" s="58">
        <v>3</v>
      </c>
      <c r="P15" s="58">
        <v>1</v>
      </c>
      <c r="Q15" s="31"/>
      <c r="R15" s="47" t="str">
        <f>B16</f>
        <v>PLAYAS SANTA PONSA TC</v>
      </c>
      <c r="S15" s="45"/>
      <c r="T15" s="84" t="s">
        <v>13</v>
      </c>
      <c r="U15" s="57"/>
      <c r="V15" s="57"/>
      <c r="W15" s="17"/>
    </row>
    <row r="16" spans="1:23" s="3" customFormat="1" ht="17.100000000000001" customHeight="1" thickBot="1" x14ac:dyDescent="0.3">
      <c r="A16" s="94">
        <v>3</v>
      </c>
      <c r="B16" s="114" t="s">
        <v>19</v>
      </c>
      <c r="C16" s="102"/>
      <c r="D16" s="102">
        <v>25150</v>
      </c>
      <c r="E16" s="97">
        <f>COUNT(P15,O17,U15)</f>
        <v>2</v>
      </c>
      <c r="F16" s="33">
        <f>IF(O17&gt;P17,1,0)+IF(P15&gt;O15,1,0)+IF(U15&gt;V15,1,0)</f>
        <v>0</v>
      </c>
      <c r="G16" s="33">
        <f>IF(O17&lt;P17,1,0)+IF(P15&lt;O15,1,0)+IF(U15&lt;V15,1,0)</f>
        <v>2</v>
      </c>
      <c r="H16" s="33">
        <f>VALUE(P15+O17+U15)</f>
        <v>1</v>
      </c>
      <c r="I16" s="33">
        <f>VALUE(O15+P17+V15)</f>
        <v>7</v>
      </c>
      <c r="J16" s="34">
        <f>AVERAGE(H16-I16)</f>
        <v>-6</v>
      </c>
      <c r="K16" s="17"/>
      <c r="L16" s="4" t="s">
        <v>50</v>
      </c>
      <c r="M16" s="7"/>
      <c r="N16" s="2"/>
      <c r="O16" s="26"/>
      <c r="P16" s="17"/>
      <c r="Q16" s="17"/>
      <c r="R16" s="17"/>
      <c r="S16" s="17"/>
      <c r="T16" s="17"/>
      <c r="U16" s="17"/>
      <c r="V16" s="17"/>
      <c r="W16" s="17"/>
    </row>
    <row r="17" spans="1:25" s="3" customFormat="1" ht="17.100000000000001" customHeight="1" x14ac:dyDescent="0.25">
      <c r="A17" s="37">
        <v>4</v>
      </c>
      <c r="B17" s="82"/>
      <c r="C17" s="83"/>
      <c r="D17" s="83"/>
      <c r="E17" s="38">
        <f>COUNT(P14,O18,V15)</f>
        <v>0</v>
      </c>
      <c r="F17" s="38">
        <f>IF(P14&gt;O14,1,0)+IF(O18&gt;P18,1,0)+IF(V15&gt;U15,1,0)</f>
        <v>0</v>
      </c>
      <c r="G17" s="38">
        <f>IF(P14&lt;O14,1,0)+IF(O18&lt;P18,1,0)+IF(V15&lt;U15,1,0)</f>
        <v>0</v>
      </c>
      <c r="H17" s="38">
        <f>VALUE(P14+O18+V15)</f>
        <v>0</v>
      </c>
      <c r="I17" s="38">
        <f>VALUE(O14+P18+U15)</f>
        <v>0</v>
      </c>
      <c r="J17" s="38">
        <f>AVERAGE(H17-I17)</f>
        <v>0</v>
      </c>
      <c r="K17" s="17"/>
      <c r="L17" s="44" t="str">
        <f>B16</f>
        <v>PLAYAS SANTA PONSA TC</v>
      </c>
      <c r="M17" s="45" t="s">
        <v>6</v>
      </c>
      <c r="N17" s="50" t="str">
        <f>B14</f>
        <v>CT LA SALLE "A"</v>
      </c>
      <c r="O17" s="58">
        <v>0</v>
      </c>
      <c r="P17" s="58">
        <v>4</v>
      </c>
      <c r="Q17" s="17"/>
      <c r="R17" s="17"/>
      <c r="S17" s="17"/>
      <c r="T17" s="17"/>
      <c r="U17" s="17"/>
      <c r="V17" s="17"/>
      <c r="W17" s="17"/>
    </row>
    <row r="18" spans="1:25" s="3" customFormat="1" ht="17.100000000000001" customHeight="1" x14ac:dyDescent="0.25">
      <c r="A18" s="17"/>
      <c r="B18" s="17"/>
      <c r="C18" s="29"/>
      <c r="D18" s="17"/>
      <c r="E18" s="17"/>
      <c r="F18" s="17"/>
      <c r="G18" s="17"/>
      <c r="H18" s="17"/>
      <c r="I18" s="17"/>
      <c r="J18" s="17"/>
      <c r="K18" s="17"/>
      <c r="L18" s="84" t="s">
        <v>13</v>
      </c>
      <c r="M18" s="45"/>
      <c r="N18" s="85" t="str">
        <f>B15</f>
        <v>CT LLORET</v>
      </c>
      <c r="O18" s="57"/>
      <c r="P18" s="57"/>
      <c r="Q18" s="17"/>
      <c r="R18" s="17"/>
      <c r="S18" s="17"/>
      <c r="T18" s="17"/>
      <c r="U18" s="17"/>
      <c r="V18" s="17"/>
      <c r="W18" s="17"/>
    </row>
    <row r="19" spans="1:25" ht="17.100000000000001" customHeight="1" thickBot="1" x14ac:dyDescent="0.3">
      <c r="A19" s="17"/>
      <c r="B19" s="17"/>
      <c r="C19" s="29"/>
      <c r="D19" s="17"/>
      <c r="E19" s="17"/>
      <c r="F19" s="17"/>
      <c r="G19" s="17"/>
      <c r="H19" s="17"/>
      <c r="I19" s="17"/>
      <c r="J19" s="17"/>
      <c r="K19" s="17"/>
      <c r="L19" s="17"/>
      <c r="M19" s="17"/>
      <c r="N19" s="17"/>
      <c r="O19" s="17"/>
      <c r="P19" s="17"/>
      <c r="Q19" s="17"/>
      <c r="R19" s="17"/>
      <c r="S19" s="17"/>
      <c r="T19" s="17"/>
      <c r="U19" s="17"/>
      <c r="V19" s="17"/>
      <c r="W19" s="5"/>
    </row>
    <row r="20" spans="1:25" s="3" customFormat="1" ht="17.100000000000001" customHeight="1" thickBot="1" x14ac:dyDescent="0.3">
      <c r="A20" s="6"/>
      <c r="B20" s="1" t="s">
        <v>8</v>
      </c>
      <c r="C20" s="1" t="s">
        <v>24</v>
      </c>
      <c r="D20" s="135" t="s">
        <v>22</v>
      </c>
      <c r="E20" s="132" t="s">
        <v>2</v>
      </c>
      <c r="F20" s="130" t="s">
        <v>0</v>
      </c>
      <c r="G20" s="133" t="s">
        <v>1</v>
      </c>
      <c r="H20" s="133" t="s">
        <v>3</v>
      </c>
      <c r="I20" s="134" t="s">
        <v>4</v>
      </c>
      <c r="J20" s="129" t="s">
        <v>5</v>
      </c>
      <c r="K20" s="17"/>
      <c r="L20" s="4" t="s">
        <v>49</v>
      </c>
      <c r="M20" s="7"/>
      <c r="N20" s="2"/>
      <c r="O20" s="26"/>
      <c r="P20" s="17"/>
      <c r="Q20" s="17"/>
      <c r="R20" s="4" t="s">
        <v>51</v>
      </c>
      <c r="S20" s="7"/>
      <c r="T20" s="2"/>
      <c r="U20" s="26"/>
      <c r="V20" s="17"/>
      <c r="W20" s="17"/>
    </row>
    <row r="21" spans="1:25" s="3" customFormat="1" ht="17.100000000000001" customHeight="1" x14ac:dyDescent="0.25">
      <c r="A21" s="92">
        <v>1</v>
      </c>
      <c r="B21" s="170" t="s">
        <v>30</v>
      </c>
      <c r="C21" s="98">
        <v>2</v>
      </c>
      <c r="D21" s="98">
        <v>4161</v>
      </c>
      <c r="E21" s="95">
        <f>COUNT(O21,P24,U21)</f>
        <v>2</v>
      </c>
      <c r="F21" s="9">
        <f>IF(O21&gt;P21,1,0)+IF(P24&gt;O24,1,0)+IF(U21&gt;V21,1,0)</f>
        <v>2</v>
      </c>
      <c r="G21" s="9">
        <f>IF(O21&lt;P21,1,0)+IF(P24&lt;O24,1,0)+IF(U21&lt;V21,1,0)</f>
        <v>0</v>
      </c>
      <c r="H21" s="9">
        <f>VALUE(O21+P24+U21)</f>
        <v>8</v>
      </c>
      <c r="I21" s="9">
        <f>VALUE(P21+O24+V21)</f>
        <v>0</v>
      </c>
      <c r="J21" s="10">
        <f>AVERAGE(H21-I21)</f>
        <v>8</v>
      </c>
      <c r="K21" s="29"/>
      <c r="L21" s="44" t="str">
        <f>B21</f>
        <v>SANTA MARIA TC</v>
      </c>
      <c r="M21" s="45"/>
      <c r="N21" s="84" t="s">
        <v>13</v>
      </c>
      <c r="O21" s="57"/>
      <c r="P21" s="57"/>
      <c r="Q21" s="31"/>
      <c r="R21" s="44" t="str">
        <f>B21</f>
        <v>SANTA MARIA TC</v>
      </c>
      <c r="S21" s="45" t="s">
        <v>6</v>
      </c>
      <c r="T21" s="44" t="str">
        <f>B22</f>
        <v>OPEN MARRATXÍ</v>
      </c>
      <c r="U21" s="58">
        <v>4</v>
      </c>
      <c r="V21" s="58">
        <v>0</v>
      </c>
      <c r="W21" s="17"/>
    </row>
    <row r="22" spans="1:25" s="3" customFormat="1" ht="17.100000000000001" customHeight="1" x14ac:dyDescent="0.25">
      <c r="A22" s="93">
        <v>2</v>
      </c>
      <c r="B22" s="112" t="s">
        <v>10</v>
      </c>
      <c r="C22" s="100"/>
      <c r="D22" s="100">
        <v>8412</v>
      </c>
      <c r="E22" s="96">
        <f>COUNT(O22,P25,V21)</f>
        <v>2</v>
      </c>
      <c r="F22" s="11">
        <f>IF(O22&gt;P22,1,0)+IF(P25&gt;O25,1,0)+IF(V21&gt;U21,1,0)</f>
        <v>0</v>
      </c>
      <c r="G22" s="11">
        <f>IF(O22&lt;P22,1,0)+IF(P25&lt;O25,1,0)+IF(V21&lt;U21,1,0)</f>
        <v>2</v>
      </c>
      <c r="H22" s="11">
        <f>VALUE(O22+P25+V21)</f>
        <v>1</v>
      </c>
      <c r="I22" s="11">
        <f>VALUE(P22+O25+U21)</f>
        <v>7</v>
      </c>
      <c r="J22" s="12">
        <f>AVERAGE(H22-I22)</f>
        <v>-6</v>
      </c>
      <c r="K22" s="29"/>
      <c r="L22" s="44" t="str">
        <f>B22</f>
        <v>OPEN MARRATXÍ</v>
      </c>
      <c r="M22" s="45" t="s">
        <v>6</v>
      </c>
      <c r="N22" s="47" t="str">
        <f>B23</f>
        <v>AD SAN CAYETANO</v>
      </c>
      <c r="O22" s="58">
        <v>1</v>
      </c>
      <c r="P22" s="58">
        <v>3</v>
      </c>
      <c r="Q22" s="31"/>
      <c r="R22" s="47" t="str">
        <f>B23</f>
        <v>AD SAN CAYETANO</v>
      </c>
      <c r="S22" s="45"/>
      <c r="T22" s="84" t="s">
        <v>13</v>
      </c>
      <c r="U22" s="57"/>
      <c r="V22" s="57"/>
      <c r="W22" s="17"/>
    </row>
    <row r="23" spans="1:25" s="3" customFormat="1" ht="17.100000000000001" customHeight="1" thickBot="1" x14ac:dyDescent="0.3">
      <c r="A23" s="94">
        <v>3</v>
      </c>
      <c r="B23" s="114" t="s">
        <v>36</v>
      </c>
      <c r="C23" s="102"/>
      <c r="D23" s="102">
        <v>22277</v>
      </c>
      <c r="E23" s="97">
        <f>COUNT(P22,O24,U22)</f>
        <v>2</v>
      </c>
      <c r="F23" s="33">
        <f>IF(O24&gt;P24,1,0)+IF(P22&gt;O22,1,0)+IF(U22&gt;V22,1,0)</f>
        <v>1</v>
      </c>
      <c r="G23" s="33">
        <f>IF(O24&lt;P24,1,0)+IF(P22&lt;O22,1,0)+IF(U22&lt;V22,1,0)</f>
        <v>1</v>
      </c>
      <c r="H23" s="33">
        <f>VALUE(P22+O24+U22)</f>
        <v>3</v>
      </c>
      <c r="I23" s="33">
        <f>VALUE(O22+P24+V22)</f>
        <v>5</v>
      </c>
      <c r="J23" s="34">
        <f>AVERAGE(H23-I23)</f>
        <v>-2</v>
      </c>
      <c r="K23" s="17"/>
      <c r="L23" s="4" t="s">
        <v>50</v>
      </c>
      <c r="M23" s="7"/>
      <c r="N23" s="2"/>
      <c r="O23" s="124"/>
      <c r="Q23" s="17"/>
      <c r="R23" s="17"/>
      <c r="S23" s="17"/>
      <c r="T23" s="17"/>
      <c r="U23" s="17"/>
      <c r="V23" s="17"/>
      <c r="W23" s="17"/>
    </row>
    <row r="24" spans="1:25" s="3" customFormat="1" ht="17.100000000000001" customHeight="1" x14ac:dyDescent="0.25">
      <c r="A24" s="17"/>
      <c r="B24" s="17"/>
      <c r="C24" s="17"/>
      <c r="D24" s="17"/>
      <c r="E24" s="17"/>
      <c r="F24" s="17"/>
      <c r="G24" s="17"/>
      <c r="H24" s="17"/>
      <c r="I24" s="17"/>
      <c r="J24" s="17"/>
      <c r="K24" s="17"/>
      <c r="L24" s="44" t="str">
        <f>B23</f>
        <v>AD SAN CAYETANO</v>
      </c>
      <c r="M24" s="45" t="s">
        <v>6</v>
      </c>
      <c r="N24" s="50" t="str">
        <f>B21</f>
        <v>SANTA MARIA TC</v>
      </c>
      <c r="O24" s="58">
        <v>0</v>
      </c>
      <c r="P24" s="58">
        <v>4</v>
      </c>
      <c r="Q24" s="17"/>
      <c r="R24" s="17"/>
      <c r="S24" s="17"/>
      <c r="T24" s="17"/>
      <c r="U24" s="17"/>
      <c r="V24" s="17"/>
      <c r="W24" s="17"/>
    </row>
    <row r="25" spans="1:25" s="3" customFormat="1" ht="17.100000000000001" customHeight="1" x14ac:dyDescent="0.25">
      <c r="A25" s="5"/>
      <c r="B25" s="5"/>
      <c r="C25" s="5"/>
      <c r="D25" s="5"/>
      <c r="E25" s="5"/>
      <c r="F25" s="5"/>
      <c r="G25" s="5"/>
      <c r="H25" s="5"/>
      <c r="I25" s="5"/>
      <c r="J25" s="5"/>
      <c r="K25" s="17"/>
      <c r="L25" s="84" t="s">
        <v>13</v>
      </c>
      <c r="M25" s="45"/>
      <c r="N25" s="85" t="str">
        <f>B22</f>
        <v>OPEN MARRATXÍ</v>
      </c>
      <c r="O25" s="57"/>
      <c r="P25" s="57"/>
      <c r="Q25" s="17"/>
      <c r="R25" s="17"/>
      <c r="S25" s="17"/>
      <c r="T25" s="17"/>
      <c r="U25" s="17"/>
      <c r="V25" s="17"/>
      <c r="W25" s="17"/>
    </row>
    <row r="26" spans="1:25" ht="12.95" customHeight="1" x14ac:dyDescent="0.25">
      <c r="A26" s="5"/>
      <c r="B26" s="5"/>
      <c r="C26" s="5"/>
      <c r="D26" s="5"/>
      <c r="E26" s="5"/>
      <c r="F26" s="5"/>
      <c r="G26" s="5"/>
      <c r="H26" s="5"/>
      <c r="I26" s="5"/>
      <c r="J26" s="5"/>
      <c r="K26" s="5"/>
      <c r="L26" s="5"/>
      <c r="M26" s="5"/>
      <c r="N26" s="5"/>
      <c r="O26" s="5"/>
      <c r="P26" s="5"/>
      <c r="Q26" s="5"/>
      <c r="R26" s="5"/>
      <c r="S26" s="5"/>
      <c r="T26" s="5"/>
      <c r="U26" s="5"/>
      <c r="V26" s="5"/>
      <c r="W26" s="5"/>
    </row>
    <row r="27" spans="1:25" ht="16.5" customHeight="1" x14ac:dyDescent="0.25">
      <c r="B27" s="77" t="s">
        <v>66</v>
      </c>
      <c r="C27" s="17"/>
      <c r="D27" s="17"/>
      <c r="E27" s="17"/>
      <c r="F27" s="17"/>
      <c r="G27" s="5"/>
    </row>
    <row r="28" spans="1:25" x14ac:dyDescent="0.25">
      <c r="A28" s="5"/>
      <c r="M28" s="62"/>
      <c r="N28" s="62"/>
      <c r="O28" s="62"/>
      <c r="P28" s="62"/>
      <c r="Q28" s="62"/>
      <c r="R28" s="5"/>
      <c r="S28" s="5"/>
      <c r="T28" s="5"/>
      <c r="U28" s="5"/>
      <c r="V28" s="5"/>
    </row>
    <row r="29" spans="1:25" x14ac:dyDescent="0.25">
      <c r="A29" s="5"/>
      <c r="B29" s="52" t="s">
        <v>14</v>
      </c>
      <c r="C29" s="62"/>
      <c r="D29" s="206" t="s">
        <v>81</v>
      </c>
      <c r="E29" s="206"/>
      <c r="F29" s="206"/>
      <c r="G29" s="206"/>
      <c r="H29" s="77"/>
      <c r="I29" s="62"/>
      <c r="J29" s="62"/>
      <c r="K29" s="62"/>
      <c r="M29" s="5"/>
      <c r="N29" s="5"/>
      <c r="O29" s="5"/>
      <c r="P29" s="5"/>
      <c r="Q29" s="5"/>
      <c r="R29" s="5"/>
      <c r="S29" s="5"/>
      <c r="T29" s="5"/>
      <c r="U29" s="5"/>
      <c r="V29" s="5"/>
    </row>
    <row r="30" spans="1:25" ht="15" customHeight="1" x14ac:dyDescent="0.25">
      <c r="A30" s="5"/>
      <c r="B30" s="5"/>
      <c r="C30" s="5"/>
      <c r="D30" s="5"/>
      <c r="E30" s="5"/>
      <c r="F30" s="5"/>
      <c r="G30" s="5"/>
      <c r="H30" s="5"/>
      <c r="I30" s="5"/>
      <c r="J30" s="5"/>
      <c r="K30" s="5"/>
      <c r="M30" s="5"/>
      <c r="N30" s="5"/>
      <c r="Y30" s="62"/>
    </row>
    <row r="31" spans="1:25" ht="15" customHeight="1" x14ac:dyDescent="0.25">
      <c r="A31" s="5"/>
      <c r="B31" s="137" t="s">
        <v>53</v>
      </c>
      <c r="C31" s="74"/>
      <c r="D31" s="75"/>
      <c r="E31" s="75"/>
      <c r="F31" s="75"/>
      <c r="K31" s="5"/>
      <c r="Y31" s="5"/>
    </row>
    <row r="32" spans="1:25" ht="15" customHeight="1" x14ac:dyDescent="0.25">
      <c r="A32" s="5"/>
      <c r="B32" s="70"/>
      <c r="C32" s="216" t="s">
        <v>53</v>
      </c>
      <c r="D32" s="217"/>
      <c r="E32" s="217"/>
      <c r="F32" s="217"/>
      <c r="G32" s="62"/>
      <c r="H32" s="62"/>
      <c r="I32" s="62"/>
      <c r="J32" s="62"/>
      <c r="K32" s="5"/>
      <c r="Y32" s="5"/>
    </row>
    <row r="33" spans="1:25" ht="15" customHeight="1" x14ac:dyDescent="0.25">
      <c r="A33" s="5"/>
      <c r="B33" s="71" t="s">
        <v>30</v>
      </c>
      <c r="C33" s="223" t="s">
        <v>98</v>
      </c>
      <c r="D33" s="224"/>
      <c r="E33" s="224"/>
      <c r="F33" s="224"/>
      <c r="G33" s="62"/>
      <c r="H33" s="62"/>
      <c r="I33" s="62"/>
      <c r="J33" s="62"/>
      <c r="K33" s="5"/>
    </row>
    <row r="34" spans="1:25" ht="15" customHeight="1" x14ac:dyDescent="0.25">
      <c r="A34" s="5"/>
      <c r="B34" s="62"/>
      <c r="C34" s="86"/>
      <c r="D34" s="86"/>
      <c r="E34" s="86"/>
      <c r="F34" s="86"/>
      <c r="G34" s="225"/>
      <c r="H34" s="225"/>
      <c r="I34" s="225"/>
      <c r="J34" s="225"/>
      <c r="K34" s="5"/>
    </row>
    <row r="35" spans="1:25" ht="15" customHeight="1" x14ac:dyDescent="0.25">
      <c r="A35" s="5"/>
      <c r="B35" s="5"/>
    </row>
    <row r="36" spans="1:25" ht="15" customHeight="1" x14ac:dyDescent="0.25">
      <c r="B36" s="5"/>
      <c r="D36" s="5"/>
      <c r="E36" s="5"/>
    </row>
    <row r="37" spans="1:25" ht="12.95" customHeight="1" x14ac:dyDescent="0.25">
      <c r="B37" s="5"/>
    </row>
    <row r="38" spans="1:25" ht="12.95" customHeight="1" x14ac:dyDescent="0.25">
      <c r="Y38" s="5"/>
    </row>
    <row r="39" spans="1:25" ht="12.95" customHeight="1" x14ac:dyDescent="0.25"/>
    <row r="40" spans="1:25" ht="12.95" customHeight="1" x14ac:dyDescent="0.25"/>
    <row r="41" spans="1:25" ht="12.95" customHeight="1" x14ac:dyDescent="0.25"/>
    <row r="42" spans="1:25" ht="12.95" customHeight="1" x14ac:dyDescent="0.25"/>
    <row r="43" spans="1:25" ht="15.95" customHeight="1" x14ac:dyDescent="0.25"/>
    <row r="44" spans="1:25" ht="15.95" customHeight="1" x14ac:dyDescent="0.25"/>
    <row r="45" spans="1:25" ht="15.95" customHeight="1" x14ac:dyDescent="0.25"/>
  </sheetData>
  <mergeCells count="5">
    <mergeCell ref="B6:L6"/>
    <mergeCell ref="C32:F32"/>
    <mergeCell ref="C33:F33"/>
    <mergeCell ref="G34:J34"/>
    <mergeCell ref="D29:G29"/>
  </mergeCells>
  <pageMargins left="0.70866141732283472" right="0.70866141732283472" top="0.74803149606299213" bottom="0.74803149606299213" header="0.31496062992125984" footer="0.31496062992125984"/>
  <pageSetup paperSize="9" scale="71"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F9B7B-7B6B-48A1-8778-677A2C69A930}">
  <sheetPr>
    <pageSetUpPr fitToPage="1"/>
  </sheetPr>
  <dimension ref="A1:W45"/>
  <sheetViews>
    <sheetView topLeftCell="A4" workbookViewId="0">
      <selection activeCell="L33" sqref="L33"/>
    </sheetView>
  </sheetViews>
  <sheetFormatPr baseColWidth="10" defaultRowHeight="15" x14ac:dyDescent="0.25"/>
  <cols>
    <col min="1" max="1" width="3.7109375" customWidth="1"/>
    <col min="2" max="2" width="22.5703125" customWidth="1"/>
    <col min="3" max="3" width="5.28515625" customWidth="1"/>
    <col min="4" max="4" width="11.42578125" customWidth="1"/>
    <col min="5" max="5" width="3.85546875" customWidth="1"/>
    <col min="6" max="6" width="4" customWidth="1"/>
    <col min="7" max="7" width="3.5703125" customWidth="1"/>
    <col min="8" max="8" width="4.85546875" customWidth="1"/>
    <col min="9" max="9" width="4.42578125" customWidth="1"/>
    <col min="10" max="10" width="5.140625" customWidth="1"/>
    <col min="11" max="11" width="3.7109375" customWidth="1"/>
    <col min="12" max="12" width="19.5703125" customWidth="1"/>
    <col min="13" max="13" width="3" customWidth="1"/>
    <col min="14" max="14" width="19.5703125" customWidth="1"/>
    <col min="15" max="15" width="3.5703125" customWidth="1"/>
    <col min="16" max="16" width="3.7109375" customWidth="1"/>
    <col min="17" max="17" width="2.85546875" customWidth="1"/>
    <col min="18" max="18" width="20.7109375" customWidth="1"/>
    <col min="19" max="19" width="2.7109375" customWidth="1"/>
    <col min="20" max="20" width="19.7109375" customWidth="1"/>
    <col min="21" max="21" width="3.42578125" customWidth="1"/>
    <col min="22" max="22" width="3.5703125" customWidth="1"/>
  </cols>
  <sheetData>
    <row r="1" spans="1:23" ht="18" x14ac:dyDescent="0.25">
      <c r="A1" s="5"/>
      <c r="B1" s="81" t="s">
        <v>43</v>
      </c>
      <c r="C1" s="27"/>
      <c r="D1" s="27"/>
      <c r="E1" s="5"/>
      <c r="F1" s="5"/>
      <c r="G1" s="5"/>
      <c r="H1" s="5"/>
      <c r="I1" s="5"/>
      <c r="J1" s="5"/>
      <c r="K1" s="5"/>
      <c r="L1" s="5"/>
      <c r="M1" s="5"/>
      <c r="N1" s="5"/>
      <c r="O1" s="5"/>
      <c r="P1" s="5"/>
      <c r="Q1" s="5"/>
      <c r="R1" s="5"/>
      <c r="S1" s="5"/>
      <c r="T1" s="5"/>
      <c r="U1" s="5"/>
      <c r="V1" s="5"/>
      <c r="W1" s="5"/>
    </row>
    <row r="2" spans="1:23" ht="8.25" customHeight="1" x14ac:dyDescent="0.25">
      <c r="A2" s="5"/>
      <c r="B2" s="18"/>
      <c r="C2" s="5"/>
      <c r="D2" s="5"/>
      <c r="E2" s="5"/>
      <c r="F2" s="5"/>
      <c r="G2" s="5"/>
      <c r="H2" s="5"/>
      <c r="I2" s="5"/>
      <c r="J2" s="5"/>
      <c r="K2" s="5"/>
      <c r="L2" s="5"/>
      <c r="M2" s="5"/>
      <c r="N2" s="5"/>
      <c r="O2" s="5"/>
      <c r="P2" s="5"/>
      <c r="Q2" s="5"/>
      <c r="R2" s="5"/>
      <c r="S2" s="5"/>
      <c r="T2" s="5"/>
      <c r="U2" s="5"/>
      <c r="V2" s="5"/>
      <c r="W2" s="5"/>
    </row>
    <row r="3" spans="1:23" ht="14.1" customHeight="1" x14ac:dyDescent="0.25">
      <c r="A3" s="5"/>
      <c r="B3" s="78" t="s">
        <v>9</v>
      </c>
      <c r="C3" s="53"/>
      <c r="D3" s="19"/>
      <c r="E3" s="5"/>
      <c r="F3" s="5"/>
      <c r="G3" s="5"/>
      <c r="H3" s="5"/>
      <c r="I3" s="5"/>
      <c r="J3" s="5"/>
      <c r="K3" s="5"/>
      <c r="L3" s="5"/>
      <c r="M3" s="5"/>
      <c r="N3" s="5"/>
      <c r="O3" s="5"/>
      <c r="P3" s="5"/>
      <c r="Q3" s="5"/>
      <c r="R3" s="5"/>
      <c r="S3" s="5"/>
      <c r="T3" s="5"/>
      <c r="U3" s="5"/>
      <c r="V3" s="5"/>
      <c r="W3" s="5"/>
    </row>
    <row r="4" spans="1:23" ht="18.75" customHeight="1" x14ac:dyDescent="0.25">
      <c r="A4" s="5"/>
      <c r="B4" s="79"/>
      <c r="C4" s="54"/>
      <c r="D4" s="18"/>
      <c r="E4" s="5"/>
      <c r="F4" s="5"/>
      <c r="G4" s="5"/>
      <c r="H4" s="5"/>
      <c r="I4" s="5"/>
      <c r="J4" s="5"/>
      <c r="K4" s="5"/>
      <c r="L4" s="5"/>
      <c r="M4" s="5"/>
      <c r="N4" s="5"/>
      <c r="O4" s="5"/>
      <c r="P4" s="5"/>
      <c r="Q4" s="5"/>
      <c r="R4" s="5"/>
      <c r="S4" s="5"/>
      <c r="T4" s="5"/>
      <c r="U4" s="5"/>
      <c r="V4" s="5"/>
      <c r="W4" s="5"/>
    </row>
    <row r="5" spans="1:23" ht="14.25" customHeight="1" x14ac:dyDescent="0.25">
      <c r="A5" s="5"/>
      <c r="B5" s="78" t="s">
        <v>16</v>
      </c>
      <c r="C5" s="55"/>
      <c r="D5" s="5"/>
      <c r="E5" s="5"/>
      <c r="F5" s="5"/>
      <c r="G5" s="5"/>
      <c r="H5" s="5"/>
      <c r="I5" s="5"/>
      <c r="J5" s="5"/>
      <c r="K5" s="5"/>
      <c r="L5" s="5"/>
      <c r="M5" s="5"/>
      <c r="N5" s="5"/>
      <c r="O5" s="5"/>
      <c r="P5" s="5"/>
      <c r="Q5" s="5"/>
      <c r="R5" s="5"/>
      <c r="S5" s="5"/>
      <c r="T5" s="5"/>
      <c r="U5" s="5"/>
      <c r="V5" s="5"/>
      <c r="W5" s="5"/>
    </row>
    <row r="6" spans="1:23" s="28" customFormat="1" ht="14.1" customHeight="1" x14ac:dyDescent="0.25">
      <c r="B6" s="199" t="s">
        <v>67</v>
      </c>
      <c r="C6" s="199"/>
      <c r="D6" s="199"/>
      <c r="E6" s="199"/>
      <c r="F6" s="199"/>
      <c r="G6" s="199"/>
      <c r="H6" s="199"/>
      <c r="I6" s="199"/>
      <c r="J6" s="199"/>
      <c r="K6" s="199"/>
      <c r="L6" s="63"/>
      <c r="M6" s="63"/>
      <c r="N6" s="63"/>
      <c r="O6" s="63"/>
      <c r="P6" s="63"/>
      <c r="Q6" s="63"/>
    </row>
    <row r="7" spans="1:23" s="3" customFormat="1" ht="9" customHeight="1" x14ac:dyDescent="0.25">
      <c r="A7" s="17"/>
      <c r="B7" s="64"/>
      <c r="C7" s="64"/>
      <c r="D7" s="64"/>
      <c r="E7" s="65"/>
      <c r="F7" s="65"/>
      <c r="G7" s="65"/>
      <c r="H7" s="65"/>
      <c r="I7" s="65"/>
      <c r="J7" s="65"/>
      <c r="K7" s="65"/>
      <c r="L7" s="65"/>
      <c r="M7" s="65"/>
      <c r="N7" s="65"/>
      <c r="O7" s="65"/>
      <c r="P7" s="65"/>
      <c r="Q7" s="65"/>
      <c r="R7" s="17"/>
      <c r="S7" s="17"/>
      <c r="T7" s="17"/>
      <c r="U7" s="17"/>
      <c r="V7" s="17"/>
      <c r="W7" s="17"/>
    </row>
    <row r="8" spans="1:23" s="3" customFormat="1" ht="14.1" customHeight="1" x14ac:dyDescent="0.25">
      <c r="A8" s="17"/>
      <c r="B8" s="66" t="s">
        <v>40</v>
      </c>
      <c r="C8" s="66"/>
      <c r="D8" s="66"/>
      <c r="E8" s="67"/>
      <c r="F8" s="67"/>
      <c r="G8" s="67"/>
      <c r="H8" s="67"/>
      <c r="I8" s="67"/>
      <c r="J8" s="67"/>
      <c r="K8" s="67"/>
      <c r="L8" s="67"/>
      <c r="M8" s="67"/>
      <c r="N8" s="67"/>
      <c r="O8" s="68"/>
      <c r="P8" s="68"/>
      <c r="Q8" s="68"/>
      <c r="R8" s="35"/>
      <c r="S8" s="17"/>
      <c r="T8" s="17"/>
      <c r="U8" s="17"/>
      <c r="V8" s="17"/>
      <c r="W8" s="17"/>
    </row>
    <row r="9" spans="1:23" s="3" customFormat="1" ht="14.1" customHeight="1" x14ac:dyDescent="0.25">
      <c r="A9" s="17"/>
      <c r="B9" s="66" t="s">
        <v>41</v>
      </c>
      <c r="C9" s="66"/>
      <c r="D9" s="66"/>
      <c r="E9" s="67"/>
      <c r="F9" s="67"/>
      <c r="G9" s="67"/>
      <c r="H9" s="67"/>
      <c r="I9" s="67"/>
      <c r="J9" s="67"/>
      <c r="K9" s="67"/>
      <c r="L9" s="67"/>
      <c r="M9" s="67"/>
      <c r="N9" s="67"/>
      <c r="O9" s="68"/>
      <c r="P9" s="68"/>
      <c r="Q9" s="68"/>
      <c r="R9" s="35"/>
      <c r="S9" s="17"/>
      <c r="T9" s="17"/>
      <c r="U9" s="17"/>
      <c r="V9" s="17"/>
      <c r="W9" s="17"/>
    </row>
    <row r="10" spans="1:23" s="3" customFormat="1" ht="14.1" customHeight="1" x14ac:dyDescent="0.25">
      <c r="A10" s="17"/>
      <c r="B10" s="66" t="s">
        <v>39</v>
      </c>
      <c r="C10" s="66"/>
      <c r="D10" s="66"/>
      <c r="E10" s="67"/>
      <c r="F10" s="67"/>
      <c r="G10" s="67"/>
      <c r="H10" s="67"/>
      <c r="I10" s="67"/>
      <c r="J10" s="67"/>
      <c r="K10" s="67"/>
      <c r="L10" s="67"/>
      <c r="M10" s="67"/>
      <c r="N10" s="67"/>
      <c r="O10" s="68"/>
      <c r="P10" s="68"/>
      <c r="Q10" s="68"/>
      <c r="R10" s="35"/>
      <c r="S10" s="17"/>
      <c r="T10" s="17"/>
      <c r="U10" s="17"/>
      <c r="V10" s="17"/>
      <c r="W10" s="17"/>
    </row>
    <row r="11" spans="1:23" s="3" customFormat="1" ht="12.95" customHeight="1" x14ac:dyDescent="0.25">
      <c r="A11" s="17"/>
      <c r="B11" s="19"/>
      <c r="C11" s="19"/>
      <c r="D11" s="19"/>
      <c r="E11" s="17"/>
      <c r="F11" s="17"/>
      <c r="G11" s="20"/>
      <c r="H11" s="20"/>
      <c r="I11" s="20"/>
      <c r="J11" s="20"/>
      <c r="K11" s="20"/>
      <c r="L11" s="20"/>
      <c r="M11" s="20"/>
      <c r="N11" s="17"/>
      <c r="O11" s="17"/>
      <c r="P11" s="17"/>
      <c r="Q11" s="17"/>
      <c r="R11" s="17"/>
      <c r="S11" s="17"/>
      <c r="T11" s="17"/>
      <c r="U11" s="17"/>
      <c r="V11" s="17"/>
      <c r="W11" s="17"/>
    </row>
    <row r="12" spans="1:23" s="3" customFormat="1" ht="12.95" customHeight="1" thickBot="1" x14ac:dyDescent="0.3">
      <c r="A12" s="17"/>
      <c r="B12" s="17"/>
      <c r="C12" s="17"/>
      <c r="D12" s="17"/>
      <c r="E12" s="17"/>
      <c r="F12" s="17"/>
      <c r="G12" s="17"/>
      <c r="H12" s="17"/>
      <c r="I12" s="17"/>
      <c r="J12" s="17"/>
      <c r="K12" s="17"/>
      <c r="L12" s="17"/>
      <c r="M12" s="17"/>
      <c r="N12" s="17"/>
      <c r="O12" s="17"/>
      <c r="P12" s="17"/>
      <c r="Q12" s="17"/>
      <c r="R12" s="17"/>
      <c r="S12" s="17"/>
      <c r="T12" s="17"/>
      <c r="U12" s="17"/>
      <c r="V12" s="17"/>
      <c r="W12" s="17"/>
    </row>
    <row r="13" spans="1:23" s="3" customFormat="1" ht="17.100000000000001" customHeight="1" thickBot="1" x14ac:dyDescent="0.3">
      <c r="A13" s="6"/>
      <c r="B13" s="1" t="s">
        <v>7</v>
      </c>
      <c r="C13" s="1" t="s">
        <v>24</v>
      </c>
      <c r="D13" s="135" t="s">
        <v>22</v>
      </c>
      <c r="E13" s="132" t="s">
        <v>2</v>
      </c>
      <c r="F13" s="130" t="s">
        <v>0</v>
      </c>
      <c r="G13" s="133" t="s">
        <v>1</v>
      </c>
      <c r="H13" s="133" t="s">
        <v>3</v>
      </c>
      <c r="I13" s="134" t="s">
        <v>4</v>
      </c>
      <c r="J13" s="129" t="s">
        <v>5</v>
      </c>
      <c r="K13" s="17"/>
      <c r="L13" s="4" t="s">
        <v>58</v>
      </c>
      <c r="M13" s="7"/>
      <c r="N13" s="2"/>
      <c r="O13" s="26"/>
      <c r="P13" s="17"/>
      <c r="Q13" s="17"/>
      <c r="R13" s="4" t="s">
        <v>61</v>
      </c>
      <c r="S13" s="7"/>
      <c r="T13" s="2"/>
      <c r="U13" s="26"/>
      <c r="V13" s="17"/>
      <c r="W13" s="17"/>
    </row>
    <row r="14" spans="1:23" s="3" customFormat="1" ht="17.100000000000001" customHeight="1" x14ac:dyDescent="0.25">
      <c r="A14" s="92">
        <v>1</v>
      </c>
      <c r="B14" s="170" t="s">
        <v>11</v>
      </c>
      <c r="C14" s="98">
        <v>1</v>
      </c>
      <c r="D14" s="98">
        <v>2806</v>
      </c>
      <c r="E14" s="95">
        <f>COUNT(O14,P17,U14)</f>
        <v>2</v>
      </c>
      <c r="F14" s="9">
        <f>IF(O14&gt;P14,1,0)+IF(P17&gt;O17,1,0)+IF(U14&gt;V14,1,0)</f>
        <v>2</v>
      </c>
      <c r="G14" s="9">
        <f>IF(O14&lt;P14,1,0)+IF(P17&lt;O17,1,0)+IF(U14&lt;V14,1,0)</f>
        <v>0</v>
      </c>
      <c r="H14" s="9">
        <f>VALUE(O14+P17+U14)</f>
        <v>6</v>
      </c>
      <c r="I14" s="9">
        <f>VALUE(P14+O17+V14)</f>
        <v>2</v>
      </c>
      <c r="J14" s="10">
        <f>AVERAGE(H14-I14)</f>
        <v>4</v>
      </c>
      <c r="K14" s="29"/>
      <c r="L14" s="44" t="str">
        <f>B14</f>
        <v>GLOBAL TC</v>
      </c>
      <c r="M14" s="45"/>
      <c r="N14" s="84" t="s">
        <v>13</v>
      </c>
      <c r="O14" s="57"/>
      <c r="P14" s="57"/>
      <c r="Q14" s="31"/>
      <c r="R14" s="44" t="str">
        <f>B14</f>
        <v>GLOBAL TC</v>
      </c>
      <c r="S14" s="45" t="s">
        <v>6</v>
      </c>
      <c r="T14" s="44" t="str">
        <f>B15</f>
        <v>MALLORCA TC TEULERA</v>
      </c>
      <c r="U14" s="58">
        <v>3</v>
      </c>
      <c r="V14" s="58">
        <v>1</v>
      </c>
      <c r="W14" s="17"/>
    </row>
    <row r="15" spans="1:23" s="3" customFormat="1" ht="17.100000000000001" customHeight="1" x14ac:dyDescent="0.25">
      <c r="A15" s="93">
        <v>2</v>
      </c>
      <c r="B15" s="195" t="s">
        <v>37</v>
      </c>
      <c r="C15" s="100">
        <v>3</v>
      </c>
      <c r="D15" s="100">
        <v>6884</v>
      </c>
      <c r="E15" s="96">
        <f>COUNT(O15,P18,V14)</f>
        <v>2</v>
      </c>
      <c r="F15" s="11">
        <f>IF(O15&gt;P15,1,0)+IF(P18&gt;O18,1,0)+IF(V14&gt;U14,1,0)</f>
        <v>1</v>
      </c>
      <c r="G15" s="11">
        <f>IF(O15&lt;P15,1,0)+IF(P18&lt;O18,1,0)+IF(V14&lt;U14,1,0)</f>
        <v>1</v>
      </c>
      <c r="H15" s="11">
        <f>VALUE(O15+P18+V14)</f>
        <v>4</v>
      </c>
      <c r="I15" s="11">
        <f>VALUE(P15+O18+U14)</f>
        <v>5</v>
      </c>
      <c r="J15" s="12">
        <f>AVERAGE(H15-I15)</f>
        <v>-1</v>
      </c>
      <c r="K15" s="29"/>
      <c r="L15" s="44" t="str">
        <f>B15</f>
        <v>MALLORCA TC TEULERA</v>
      </c>
      <c r="M15" s="45" t="s">
        <v>6</v>
      </c>
      <c r="N15" s="47" t="str">
        <f>B16</f>
        <v>PLAYAS SANTA PONSA TC</v>
      </c>
      <c r="O15" s="58">
        <v>3</v>
      </c>
      <c r="P15" s="58">
        <v>2</v>
      </c>
      <c r="Q15" s="31"/>
      <c r="R15" s="47" t="str">
        <f>B16</f>
        <v>PLAYAS SANTA PONSA TC</v>
      </c>
      <c r="S15" s="45"/>
      <c r="T15" s="84" t="s">
        <v>13</v>
      </c>
      <c r="U15" s="57"/>
      <c r="V15" s="57"/>
      <c r="W15" s="17"/>
    </row>
    <row r="16" spans="1:23" s="3" customFormat="1" ht="17.100000000000001" customHeight="1" thickBot="1" x14ac:dyDescent="0.3">
      <c r="A16" s="94">
        <v>3</v>
      </c>
      <c r="B16" s="114" t="s">
        <v>19</v>
      </c>
      <c r="C16" s="102"/>
      <c r="D16" s="102">
        <v>9672</v>
      </c>
      <c r="E16" s="97">
        <f>COUNT(P15,O17,U15)</f>
        <v>2</v>
      </c>
      <c r="F16" s="33">
        <f>IF(O17&gt;P17,1,0)+IF(P15&gt;O15,1,0)+IF(U15&gt;V15,1,0)</f>
        <v>0</v>
      </c>
      <c r="G16" s="33">
        <f>IF(O17&lt;P17,1,0)+IF(P15&lt;O15,1,0)+IF(U15&lt;V15,1,0)</f>
        <v>2</v>
      </c>
      <c r="H16" s="33">
        <f>VALUE(P15+O17+U15)</f>
        <v>3</v>
      </c>
      <c r="I16" s="33">
        <f>VALUE(O15+P17+V15)</f>
        <v>6</v>
      </c>
      <c r="J16" s="34">
        <f>AVERAGE(H16-I16)</f>
        <v>-3</v>
      </c>
      <c r="K16" s="17"/>
      <c r="L16" s="4" t="s">
        <v>59</v>
      </c>
      <c r="M16" s="7"/>
      <c r="N16" s="2"/>
      <c r="O16" s="26"/>
      <c r="P16" s="17"/>
      <c r="Q16" s="17"/>
      <c r="R16" s="17"/>
      <c r="S16" s="17"/>
      <c r="T16" s="17"/>
      <c r="U16" s="17"/>
      <c r="V16" s="17"/>
      <c r="W16" s="17"/>
    </row>
    <row r="17" spans="1:23" s="3" customFormat="1" ht="17.100000000000001" customHeight="1" x14ac:dyDescent="0.25">
      <c r="A17" s="37">
        <v>4</v>
      </c>
      <c r="B17" s="82"/>
      <c r="C17" s="83"/>
      <c r="D17" s="83"/>
      <c r="E17" s="38">
        <f>COUNT(P14,O18,V15)</f>
        <v>0</v>
      </c>
      <c r="F17" s="38">
        <f>IF(P14&gt;O14,1,0)+IF(O18&gt;P18,1,0)+IF(V15&gt;U15,1,0)</f>
        <v>0</v>
      </c>
      <c r="G17" s="38">
        <f>IF(P14&lt;O14,1,0)+IF(O18&lt;P18,1,0)+IF(V15&lt;U15,1,0)</f>
        <v>0</v>
      </c>
      <c r="H17" s="38">
        <f>VALUE(P14+O18+V15)</f>
        <v>0</v>
      </c>
      <c r="I17" s="38">
        <f>VALUE(O14+P18+U15)</f>
        <v>0</v>
      </c>
      <c r="J17" s="38">
        <f>AVERAGE(H17-I17)</f>
        <v>0</v>
      </c>
      <c r="K17" s="17"/>
      <c r="L17" s="44" t="str">
        <f>B16</f>
        <v>PLAYAS SANTA PONSA TC</v>
      </c>
      <c r="M17" s="45" t="s">
        <v>6</v>
      </c>
      <c r="N17" s="50" t="str">
        <f>B14</f>
        <v>GLOBAL TC</v>
      </c>
      <c r="O17" s="58">
        <v>1</v>
      </c>
      <c r="P17" s="58">
        <v>3</v>
      </c>
      <c r="Q17" s="17"/>
      <c r="R17" s="17"/>
      <c r="S17" s="17"/>
      <c r="T17" s="17"/>
      <c r="U17" s="17"/>
      <c r="V17" s="17"/>
      <c r="W17" s="17"/>
    </row>
    <row r="18" spans="1:23" s="3" customFormat="1" ht="17.100000000000001" customHeight="1" x14ac:dyDescent="0.25">
      <c r="A18" s="17"/>
      <c r="B18" s="17"/>
      <c r="C18" s="29"/>
      <c r="D18" s="17"/>
      <c r="E18" s="17"/>
      <c r="F18" s="17"/>
      <c r="G18" s="17"/>
      <c r="H18" s="17"/>
      <c r="I18" s="17"/>
      <c r="J18" s="17"/>
      <c r="K18" s="17"/>
      <c r="L18" s="84" t="s">
        <v>13</v>
      </c>
      <c r="M18" s="45"/>
      <c r="N18" s="85" t="str">
        <f>B15</f>
        <v>MALLORCA TC TEULERA</v>
      </c>
      <c r="O18" s="57"/>
      <c r="P18" s="57"/>
      <c r="Q18" s="17"/>
      <c r="R18" s="17"/>
      <c r="S18" s="17"/>
      <c r="T18" s="17"/>
      <c r="U18" s="17"/>
      <c r="V18" s="17"/>
      <c r="W18" s="17"/>
    </row>
    <row r="19" spans="1:23" ht="17.100000000000001" customHeight="1" thickBot="1" x14ac:dyDescent="0.3">
      <c r="A19" s="17"/>
      <c r="B19" s="17"/>
      <c r="C19" s="29"/>
      <c r="D19" s="17"/>
      <c r="E19" s="17"/>
      <c r="F19" s="17"/>
      <c r="G19" s="17"/>
      <c r="H19" s="17"/>
      <c r="I19" s="17"/>
      <c r="J19" s="17"/>
      <c r="K19" s="17"/>
      <c r="L19" s="17"/>
      <c r="M19" s="17"/>
      <c r="N19" s="17"/>
      <c r="O19" s="17"/>
      <c r="P19" s="17"/>
      <c r="Q19" s="17"/>
      <c r="R19" s="17"/>
      <c r="S19" s="17"/>
      <c r="T19" s="17"/>
      <c r="U19" s="17"/>
      <c r="V19" s="17"/>
      <c r="W19" s="5"/>
    </row>
    <row r="20" spans="1:23" s="3" customFormat="1" ht="17.100000000000001" customHeight="1" thickBot="1" x14ac:dyDescent="0.3">
      <c r="A20" s="6"/>
      <c r="B20" s="1" t="s">
        <v>8</v>
      </c>
      <c r="C20" s="1" t="s">
        <v>24</v>
      </c>
      <c r="D20" s="135" t="s">
        <v>22</v>
      </c>
      <c r="E20" s="132" t="s">
        <v>2</v>
      </c>
      <c r="F20" s="130" t="s">
        <v>0</v>
      </c>
      <c r="G20" s="133" t="s">
        <v>1</v>
      </c>
      <c r="H20" s="133" t="s">
        <v>3</v>
      </c>
      <c r="I20" s="134" t="s">
        <v>4</v>
      </c>
      <c r="J20" s="129" t="s">
        <v>5</v>
      </c>
      <c r="K20" s="17"/>
      <c r="L20" s="4" t="s">
        <v>58</v>
      </c>
      <c r="M20" s="7"/>
      <c r="N20" s="2"/>
      <c r="O20" s="26"/>
      <c r="P20" s="17"/>
      <c r="Q20" s="17"/>
      <c r="R20" s="4" t="s">
        <v>61</v>
      </c>
      <c r="S20" s="7"/>
      <c r="T20" s="2"/>
      <c r="U20" s="26"/>
      <c r="V20" s="17"/>
      <c r="W20" s="17"/>
    </row>
    <row r="21" spans="1:23" s="3" customFormat="1" ht="17.100000000000001" customHeight="1" x14ac:dyDescent="0.25">
      <c r="A21" s="92">
        <v>1</v>
      </c>
      <c r="B21" s="170" t="s">
        <v>10</v>
      </c>
      <c r="C21" s="98">
        <v>2</v>
      </c>
      <c r="D21" s="98">
        <v>5143</v>
      </c>
      <c r="E21" s="95">
        <f>COUNT(O21,P24,U21)</f>
        <v>3</v>
      </c>
      <c r="F21" s="9">
        <f>IF(O21&gt;P21,1,0)+IF(P24&gt;O24,1,0)+IF(U21&gt;V21,1,0)</f>
        <v>3</v>
      </c>
      <c r="G21" s="9">
        <f>IF(O21&lt;P21,1,0)+IF(P24&lt;O24,1,0)+IF(U21&lt;V21,1,0)</f>
        <v>0</v>
      </c>
      <c r="H21" s="9">
        <f>VALUE(O21+P24+U21)</f>
        <v>12</v>
      </c>
      <c r="I21" s="9">
        <f>VALUE(P21+O24+V21)</f>
        <v>1</v>
      </c>
      <c r="J21" s="10">
        <f>AVERAGE(H21-I21)</f>
        <v>11</v>
      </c>
      <c r="K21" s="29"/>
      <c r="L21" s="44" t="str">
        <f>B21</f>
        <v>OPEN MARRATXÍ</v>
      </c>
      <c r="M21" s="45" t="s">
        <v>6</v>
      </c>
      <c r="N21" s="47" t="str">
        <f>B24</f>
        <v>MATCH POINT TC - WC</v>
      </c>
      <c r="O21" s="58">
        <v>4</v>
      </c>
      <c r="P21" s="58">
        <v>1</v>
      </c>
      <c r="Q21" s="31"/>
      <c r="R21" s="44" t="str">
        <f>B21</f>
        <v>OPEN MARRATXÍ</v>
      </c>
      <c r="S21" s="45" t="s">
        <v>6</v>
      </c>
      <c r="T21" s="44" t="str">
        <f>B22</f>
        <v>NÒMADS ES JORDI</v>
      </c>
      <c r="U21" s="58">
        <v>3</v>
      </c>
      <c r="V21" s="58">
        <v>0</v>
      </c>
      <c r="W21" s="17"/>
    </row>
    <row r="22" spans="1:23" s="3" customFormat="1" ht="17.100000000000001" customHeight="1" x14ac:dyDescent="0.25">
      <c r="A22" s="93">
        <v>2</v>
      </c>
      <c r="B22" s="195" t="s">
        <v>55</v>
      </c>
      <c r="C22" s="100">
        <v>4</v>
      </c>
      <c r="D22" s="100">
        <v>7097</v>
      </c>
      <c r="E22" s="96">
        <f>COUNT(O22,P25,V21)</f>
        <v>3</v>
      </c>
      <c r="F22" s="11">
        <f>IF(O22&gt;P22,1,0)+IF(P25&gt;O25,1,0)+IF(V21&gt;U21,1,0)</f>
        <v>2</v>
      </c>
      <c r="G22" s="11">
        <f>IF(O22&lt;P22,1,0)+IF(P25&lt;O25,1,0)+IF(V21&lt;U21,1,0)</f>
        <v>1</v>
      </c>
      <c r="H22" s="11">
        <f>VALUE(O22+P25+V21)</f>
        <v>9</v>
      </c>
      <c r="I22" s="11">
        <f>VALUE(P22+O25+U21)</f>
        <v>4</v>
      </c>
      <c r="J22" s="12">
        <f>AVERAGE(H22-I22)</f>
        <v>5</v>
      </c>
      <c r="K22" s="29"/>
      <c r="L22" s="44" t="str">
        <f>B22</f>
        <v>NÒMADS ES JORDI</v>
      </c>
      <c r="M22" s="45" t="s">
        <v>6</v>
      </c>
      <c r="N22" s="47" t="str">
        <f>B23</f>
        <v>SPORTING TC</v>
      </c>
      <c r="O22" s="58">
        <v>4</v>
      </c>
      <c r="P22" s="58">
        <v>1</v>
      </c>
      <c r="Q22" s="31"/>
      <c r="R22" s="47" t="str">
        <f>B23</f>
        <v>SPORTING TC</v>
      </c>
      <c r="S22" s="45" t="s">
        <v>6</v>
      </c>
      <c r="T22" s="47" t="str">
        <f>B24</f>
        <v>MATCH POINT TC - WC</v>
      </c>
      <c r="U22" s="58">
        <v>4</v>
      </c>
      <c r="V22" s="58">
        <v>1</v>
      </c>
      <c r="W22" s="17"/>
    </row>
    <row r="23" spans="1:23" s="3" customFormat="1" ht="17.100000000000001" customHeight="1" x14ac:dyDescent="0.25">
      <c r="A23" s="93">
        <v>3</v>
      </c>
      <c r="B23" s="112" t="s">
        <v>54</v>
      </c>
      <c r="C23" s="100"/>
      <c r="D23" s="100">
        <v>15659</v>
      </c>
      <c r="E23" s="96">
        <f>COUNT(P22,O24,U22)</f>
        <v>3</v>
      </c>
      <c r="F23" s="11">
        <f>IF(P22&gt;O22,1,0)+IF(O24&gt;P24,1,0)+IF(U22&gt;V22,1,0)</f>
        <v>1</v>
      </c>
      <c r="G23" s="11">
        <f>E23-F23</f>
        <v>2</v>
      </c>
      <c r="H23" s="11">
        <f>VALUE(P22+O24+U22)</f>
        <v>5</v>
      </c>
      <c r="I23" s="11">
        <f>VALUE(O22+P24+V22)</f>
        <v>10</v>
      </c>
      <c r="J23" s="12">
        <f>AVERAGE(H23-I23)</f>
        <v>-5</v>
      </c>
      <c r="K23" s="17"/>
      <c r="L23" s="4" t="s">
        <v>59</v>
      </c>
      <c r="M23" s="7"/>
      <c r="N23" s="2"/>
      <c r="O23" s="124"/>
      <c r="Q23" s="17"/>
      <c r="R23" s="17"/>
      <c r="S23" s="17"/>
      <c r="T23" s="17"/>
      <c r="U23" s="17"/>
      <c r="V23" s="17"/>
      <c r="W23" s="17"/>
    </row>
    <row r="24" spans="1:23" s="3" customFormat="1" ht="17.100000000000001" customHeight="1" thickBot="1" x14ac:dyDescent="0.3">
      <c r="A24" s="94">
        <v>4</v>
      </c>
      <c r="B24" s="114" t="s">
        <v>68</v>
      </c>
      <c r="C24" s="102"/>
      <c r="D24" s="102">
        <v>16034</v>
      </c>
      <c r="E24" s="97">
        <f>COUNT(P21,O25,V22)</f>
        <v>3</v>
      </c>
      <c r="F24" s="33">
        <f>IF(O21&lt;P21,1,0)+IF(O25&gt;P25,1,0)+IF(V22&gt;U22,1,0)</f>
        <v>0</v>
      </c>
      <c r="G24" s="33">
        <f>E24-F24</f>
        <v>3</v>
      </c>
      <c r="H24" s="33">
        <f>VALUE(P21+O25+V22)</f>
        <v>2</v>
      </c>
      <c r="I24" s="33">
        <f>VALUE(O21+P25+U22)</f>
        <v>13</v>
      </c>
      <c r="J24" s="34">
        <f>AVERAGE(H24-I24)</f>
        <v>-11</v>
      </c>
      <c r="K24" s="17"/>
      <c r="L24" s="44" t="str">
        <f>B23</f>
        <v>SPORTING TC</v>
      </c>
      <c r="M24" s="45" t="s">
        <v>6</v>
      </c>
      <c r="N24" s="50" t="str">
        <f>B21</f>
        <v>OPEN MARRATXÍ</v>
      </c>
      <c r="O24" s="58">
        <v>0</v>
      </c>
      <c r="P24" s="58">
        <v>5</v>
      </c>
      <c r="Q24" s="17"/>
      <c r="R24" s="17"/>
      <c r="S24" s="17"/>
      <c r="T24" s="17"/>
      <c r="U24" s="17"/>
      <c r="V24" s="17"/>
      <c r="W24" s="17"/>
    </row>
    <row r="25" spans="1:23" s="3" customFormat="1" ht="17.100000000000001" customHeight="1" x14ac:dyDescent="0.25">
      <c r="A25" s="17"/>
      <c r="B25" s="17"/>
      <c r="C25" s="17"/>
      <c r="D25" s="17"/>
      <c r="E25" s="17"/>
      <c r="F25" s="17"/>
      <c r="G25" s="17"/>
      <c r="H25" s="17"/>
      <c r="I25" s="17"/>
      <c r="J25" s="17"/>
      <c r="K25" s="17"/>
      <c r="L25" s="49" t="str">
        <f>B24</f>
        <v>MATCH POINT TC - WC</v>
      </c>
      <c r="M25" s="45" t="s">
        <v>6</v>
      </c>
      <c r="N25" s="85" t="str">
        <f>B22</f>
        <v>NÒMADS ES JORDI</v>
      </c>
      <c r="O25" s="58">
        <v>0</v>
      </c>
      <c r="P25" s="58">
        <v>5</v>
      </c>
      <c r="Q25" s="179" t="s">
        <v>95</v>
      </c>
      <c r="R25" s="17"/>
      <c r="S25" s="17"/>
      <c r="T25" s="17"/>
      <c r="U25" s="17"/>
      <c r="V25" s="17"/>
      <c r="W25" s="17"/>
    </row>
    <row r="26" spans="1:23" ht="12.95" customHeight="1" x14ac:dyDescent="0.25">
      <c r="A26" s="5"/>
      <c r="B26" s="5"/>
      <c r="C26" s="5"/>
      <c r="D26" s="5"/>
      <c r="E26" s="5"/>
      <c r="F26" s="5"/>
      <c r="G26" s="5"/>
      <c r="H26" s="5"/>
      <c r="I26" s="5"/>
      <c r="J26" s="5"/>
      <c r="K26" s="5"/>
      <c r="L26" s="5"/>
      <c r="M26" s="5"/>
      <c r="N26" s="5"/>
      <c r="O26" s="5"/>
      <c r="P26" s="5"/>
      <c r="Q26" s="5"/>
      <c r="R26" s="5"/>
      <c r="S26" s="5"/>
      <c r="T26" s="5"/>
      <c r="U26" s="5"/>
      <c r="V26" s="5"/>
      <c r="W26" s="5"/>
    </row>
    <row r="27" spans="1:23" x14ac:dyDescent="0.25">
      <c r="A27" s="5"/>
      <c r="B27" s="5"/>
      <c r="C27" s="5"/>
      <c r="D27" s="5"/>
      <c r="E27" s="5"/>
      <c r="F27" s="5"/>
      <c r="G27" s="5"/>
      <c r="H27" s="5"/>
      <c r="I27" s="5"/>
      <c r="J27" s="5"/>
      <c r="K27" s="5"/>
      <c r="L27" s="5"/>
      <c r="N27" s="5"/>
      <c r="O27" s="5"/>
      <c r="P27" s="5"/>
      <c r="Q27" s="5"/>
      <c r="R27" s="5"/>
      <c r="S27" s="5"/>
      <c r="T27" s="5"/>
      <c r="U27" s="5"/>
      <c r="V27" s="5"/>
      <c r="W27" s="5"/>
    </row>
    <row r="28" spans="1:23" x14ac:dyDescent="0.25">
      <c r="A28" s="5"/>
      <c r="B28" s="52" t="s">
        <v>14</v>
      </c>
      <c r="C28" s="62" t="s">
        <v>48</v>
      </c>
      <c r="D28" s="65"/>
      <c r="E28" s="77"/>
      <c r="F28" s="62"/>
      <c r="G28" s="62"/>
      <c r="H28" s="77"/>
      <c r="I28" s="62"/>
      <c r="J28" s="62"/>
      <c r="K28" s="62"/>
      <c r="L28" s="62"/>
      <c r="M28" s="62"/>
      <c r="N28" s="62"/>
      <c r="O28" s="62"/>
      <c r="P28" s="62"/>
      <c r="Q28" s="62"/>
      <c r="R28" s="5"/>
      <c r="S28" s="5"/>
      <c r="T28" s="5"/>
      <c r="U28" s="5"/>
      <c r="V28" s="5"/>
    </row>
    <row r="29" spans="1:23" x14ac:dyDescent="0.25">
      <c r="A29" s="5"/>
      <c r="B29" s="5"/>
      <c r="C29" s="5"/>
      <c r="D29" s="5"/>
      <c r="E29" s="5"/>
      <c r="F29" s="5"/>
      <c r="G29" s="5"/>
      <c r="H29" s="5"/>
      <c r="I29" s="5"/>
      <c r="J29" s="5"/>
      <c r="K29" s="5"/>
      <c r="L29" s="5"/>
      <c r="M29" s="5"/>
      <c r="N29" s="5"/>
      <c r="O29" s="5"/>
      <c r="P29" s="5"/>
      <c r="Q29" s="5"/>
      <c r="R29" s="5"/>
      <c r="S29" s="5"/>
      <c r="T29" s="5"/>
      <c r="U29" s="5"/>
      <c r="V29" s="5"/>
    </row>
    <row r="30" spans="1:23" ht="15" customHeight="1" x14ac:dyDescent="0.25">
      <c r="A30" s="5"/>
      <c r="B30" s="69" t="s">
        <v>11</v>
      </c>
      <c r="C30" s="74"/>
      <c r="D30" s="75"/>
      <c r="E30" s="75"/>
      <c r="F30" s="75"/>
      <c r="G30" s="206" t="s">
        <v>81</v>
      </c>
      <c r="H30" s="206"/>
      <c r="I30" s="206"/>
      <c r="J30" s="206"/>
      <c r="K30" s="5"/>
      <c r="L30" s="5"/>
      <c r="M30" s="5"/>
      <c r="N30" s="5"/>
      <c r="O30" s="5"/>
      <c r="P30" s="5"/>
      <c r="Q30" s="5"/>
      <c r="R30" s="5"/>
      <c r="S30" s="5"/>
      <c r="T30" s="5"/>
      <c r="U30" s="5"/>
      <c r="V30" s="5"/>
    </row>
    <row r="31" spans="1:23" ht="15" customHeight="1" x14ac:dyDescent="0.25">
      <c r="A31" s="5"/>
      <c r="B31" s="70"/>
      <c r="C31" s="200" t="s">
        <v>11</v>
      </c>
      <c r="D31" s="201"/>
      <c r="E31" s="201"/>
      <c r="F31" s="201"/>
      <c r="G31" s="62"/>
      <c r="H31" s="62"/>
      <c r="I31" s="62"/>
      <c r="J31" s="62"/>
      <c r="K31" s="5"/>
    </row>
    <row r="32" spans="1:23" ht="15" customHeight="1" x14ac:dyDescent="0.25">
      <c r="A32" s="5"/>
      <c r="B32" s="71" t="s">
        <v>89</v>
      </c>
      <c r="C32" s="213" t="s">
        <v>98</v>
      </c>
      <c r="D32" s="214"/>
      <c r="E32" s="214"/>
      <c r="F32" s="215"/>
      <c r="G32" s="62"/>
      <c r="H32" s="62"/>
      <c r="I32" s="62"/>
      <c r="J32" s="62"/>
      <c r="K32" s="5"/>
    </row>
    <row r="33" spans="1:21" ht="15" customHeight="1" x14ac:dyDescent="0.25">
      <c r="A33" s="5"/>
      <c r="B33" s="62"/>
      <c r="C33" s="86"/>
      <c r="D33" s="86"/>
      <c r="E33" s="86"/>
      <c r="F33" s="87"/>
      <c r="G33" s="216" t="s">
        <v>11</v>
      </c>
      <c r="H33" s="217"/>
      <c r="I33" s="217"/>
      <c r="J33" s="217"/>
      <c r="K33" s="5"/>
    </row>
    <row r="34" spans="1:21" ht="15" customHeight="1" x14ac:dyDescent="0.25">
      <c r="A34" s="5"/>
      <c r="B34" s="72" t="s">
        <v>37</v>
      </c>
      <c r="C34" s="86"/>
      <c r="D34" s="86"/>
      <c r="E34" s="86"/>
      <c r="F34" s="87"/>
      <c r="G34" s="213" t="s">
        <v>94</v>
      </c>
      <c r="H34" s="218"/>
      <c r="I34" s="218"/>
      <c r="J34" s="218"/>
      <c r="K34" s="5"/>
    </row>
    <row r="35" spans="1:21" ht="15" customHeight="1" x14ac:dyDescent="0.25">
      <c r="A35" s="5"/>
      <c r="B35" s="70"/>
      <c r="C35" s="219" t="s">
        <v>42</v>
      </c>
      <c r="D35" s="220"/>
      <c r="E35" s="220"/>
      <c r="F35" s="221"/>
      <c r="G35" s="62"/>
      <c r="H35" s="62"/>
      <c r="I35" s="62"/>
      <c r="J35" s="62"/>
      <c r="K35" s="5"/>
    </row>
    <row r="36" spans="1:21" ht="15" customHeight="1" x14ac:dyDescent="0.25">
      <c r="A36" s="5"/>
      <c r="B36" s="73" t="s">
        <v>10</v>
      </c>
      <c r="C36" s="213" t="s">
        <v>94</v>
      </c>
      <c r="D36" s="214"/>
      <c r="E36" s="214"/>
      <c r="F36" s="214"/>
      <c r="G36" s="76"/>
      <c r="H36" s="62"/>
      <c r="I36" s="62"/>
      <c r="J36" s="62"/>
      <c r="K36" s="5"/>
      <c r="L36" s="5"/>
      <c r="M36" s="5"/>
      <c r="N36" s="5"/>
      <c r="O36" s="5"/>
      <c r="P36" s="5"/>
      <c r="Q36" s="5"/>
      <c r="R36" s="5"/>
      <c r="S36" s="5"/>
      <c r="T36" s="5"/>
      <c r="U36" s="5"/>
    </row>
    <row r="37" spans="1:21" ht="12.95" customHeight="1" x14ac:dyDescent="0.25"/>
    <row r="38" spans="1:21" ht="12.95" customHeight="1" x14ac:dyDescent="0.25"/>
    <row r="39" spans="1:21" ht="12.95" customHeight="1" x14ac:dyDescent="0.25"/>
    <row r="40" spans="1:21" ht="12.95" customHeight="1" x14ac:dyDescent="0.25"/>
    <row r="41" spans="1:21" ht="12.95" customHeight="1" x14ac:dyDescent="0.25"/>
    <row r="42" spans="1:21" ht="12.95" customHeight="1" x14ac:dyDescent="0.25"/>
    <row r="43" spans="1:21" ht="15.95" customHeight="1" x14ac:dyDescent="0.25"/>
    <row r="44" spans="1:21" ht="15.95" customHeight="1" x14ac:dyDescent="0.25"/>
    <row r="45" spans="1:21" ht="15.95" customHeight="1" x14ac:dyDescent="0.25"/>
  </sheetData>
  <mergeCells count="8">
    <mergeCell ref="C36:F36"/>
    <mergeCell ref="B6:K6"/>
    <mergeCell ref="C31:F31"/>
    <mergeCell ref="C32:F32"/>
    <mergeCell ref="G33:J33"/>
    <mergeCell ref="G34:J34"/>
    <mergeCell ref="C35:F35"/>
    <mergeCell ref="G30:J30"/>
  </mergeCells>
  <pageMargins left="0.70866141732283472" right="0.70866141732283472" top="0.74803149606299213" bottom="0.74803149606299213" header="0.31496062992125984" footer="0.31496062992125984"/>
  <pageSetup paperSize="9" scale="71"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2D370-7DA9-4F12-AADF-4C1D446023CF}">
  <sheetPr>
    <pageSetUpPr fitToPage="1"/>
  </sheetPr>
  <dimension ref="A1:Y36"/>
  <sheetViews>
    <sheetView showGridLines="0" workbookViewId="0">
      <selection activeCell="G34" sqref="G34"/>
    </sheetView>
  </sheetViews>
  <sheetFormatPr baseColWidth="10" defaultRowHeight="15" x14ac:dyDescent="0.25"/>
  <cols>
    <col min="1" max="1" width="3.7109375" customWidth="1"/>
    <col min="2" max="2" width="22.5703125" customWidth="1"/>
    <col min="3" max="3" width="5.28515625" customWidth="1"/>
    <col min="4" max="4" width="11.42578125" customWidth="1"/>
    <col min="5" max="5" width="3.85546875" customWidth="1"/>
    <col min="6" max="6" width="4" customWidth="1"/>
    <col min="7" max="7" width="3.5703125" customWidth="1"/>
    <col min="8" max="8" width="4.85546875" customWidth="1"/>
    <col min="9" max="9" width="4.42578125" customWidth="1"/>
    <col min="10" max="10" width="5.140625" customWidth="1"/>
    <col min="11" max="11" width="3.7109375" customWidth="1"/>
    <col min="12" max="12" width="19.5703125" customWidth="1"/>
    <col min="13" max="13" width="3" customWidth="1"/>
    <col min="14" max="14" width="19.5703125" customWidth="1"/>
    <col min="15" max="15" width="3.5703125" customWidth="1"/>
    <col min="16" max="16" width="3.7109375" customWidth="1"/>
    <col min="17" max="17" width="2.85546875" customWidth="1"/>
    <col min="18" max="18" width="18.85546875" customWidth="1"/>
    <col min="19" max="19" width="2.7109375" customWidth="1"/>
    <col min="20" max="20" width="17.5703125" customWidth="1"/>
    <col min="21" max="21" width="3.42578125" customWidth="1"/>
    <col min="22" max="22" width="3.5703125" customWidth="1"/>
  </cols>
  <sheetData>
    <row r="1" spans="1:23" ht="18" x14ac:dyDescent="0.25">
      <c r="A1" s="5"/>
      <c r="B1" s="81" t="s">
        <v>43</v>
      </c>
      <c r="C1" s="27"/>
      <c r="D1" s="27"/>
      <c r="E1" s="5"/>
      <c r="F1" s="5"/>
      <c r="G1" s="5"/>
      <c r="H1" s="5"/>
      <c r="I1" s="5"/>
      <c r="J1" s="5"/>
      <c r="K1" s="5"/>
      <c r="L1" s="5"/>
      <c r="M1" s="5"/>
      <c r="N1" s="5"/>
      <c r="O1" s="5"/>
      <c r="P1" s="5"/>
      <c r="Q1" s="5"/>
      <c r="R1" s="5"/>
      <c r="S1" s="5"/>
      <c r="T1" s="5"/>
      <c r="U1" s="5"/>
      <c r="V1" s="5"/>
      <c r="W1" s="5"/>
    </row>
    <row r="2" spans="1:23" ht="8.25" customHeight="1" x14ac:dyDescent="0.25">
      <c r="A2" s="5"/>
      <c r="B2" s="18"/>
      <c r="C2" s="5"/>
      <c r="D2" s="5"/>
      <c r="E2" s="5"/>
      <c r="F2" s="5"/>
      <c r="G2" s="5"/>
      <c r="H2" s="5"/>
      <c r="I2" s="5"/>
      <c r="J2" s="5"/>
      <c r="K2" s="5"/>
      <c r="L2" s="5"/>
      <c r="M2" s="5"/>
      <c r="N2" s="5"/>
      <c r="O2" s="5"/>
      <c r="P2" s="5"/>
      <c r="Q2" s="5"/>
      <c r="R2" s="5"/>
      <c r="S2" s="5"/>
      <c r="T2" s="5"/>
      <c r="U2" s="5"/>
      <c r="V2" s="5"/>
      <c r="W2" s="5"/>
    </row>
    <row r="3" spans="1:23" ht="14.1" customHeight="1" x14ac:dyDescent="0.25">
      <c r="A3" s="5"/>
      <c r="B3" s="78" t="s">
        <v>21</v>
      </c>
      <c r="C3" s="53"/>
      <c r="D3" s="19"/>
      <c r="E3" s="5"/>
      <c r="F3" s="5"/>
      <c r="G3" s="5"/>
      <c r="H3" s="5"/>
      <c r="I3" s="5"/>
      <c r="J3" s="5"/>
      <c r="K3" s="5"/>
      <c r="L3" s="5"/>
      <c r="M3" s="5"/>
      <c r="N3" s="5"/>
      <c r="O3" s="5"/>
      <c r="P3" s="5"/>
      <c r="Q3" s="5"/>
      <c r="R3" s="5"/>
      <c r="S3" s="5"/>
      <c r="T3" s="5"/>
      <c r="U3" s="5"/>
      <c r="V3" s="5"/>
      <c r="W3" s="5"/>
    </row>
    <row r="4" spans="1:23" ht="18.75" customHeight="1" x14ac:dyDescent="0.25">
      <c r="A4" s="5"/>
      <c r="B4" s="79"/>
      <c r="C4" s="54"/>
      <c r="D4" s="18"/>
      <c r="E4" s="5"/>
      <c r="F4" s="5"/>
      <c r="G4" s="5"/>
      <c r="H4" s="5"/>
      <c r="I4" s="5"/>
      <c r="J4" s="5"/>
      <c r="K4" s="5"/>
      <c r="L4" s="5"/>
      <c r="M4" s="5"/>
      <c r="N4" s="5"/>
      <c r="O4" s="5"/>
      <c r="P4" s="5"/>
      <c r="Q4" s="5"/>
      <c r="R4" s="5"/>
      <c r="S4" s="5"/>
      <c r="T4" s="5"/>
      <c r="U4" s="5"/>
      <c r="V4" s="5"/>
      <c r="W4" s="5"/>
    </row>
    <row r="5" spans="1:23" ht="14.25" customHeight="1" x14ac:dyDescent="0.25">
      <c r="A5" s="5"/>
      <c r="B5" s="78" t="s">
        <v>16</v>
      </c>
      <c r="C5" s="55"/>
      <c r="D5" s="5"/>
      <c r="E5" s="5"/>
      <c r="F5" s="5"/>
      <c r="G5" s="5"/>
      <c r="H5" s="5"/>
      <c r="I5" s="5"/>
      <c r="J5" s="5"/>
      <c r="K5" s="5"/>
      <c r="L5" s="5"/>
      <c r="M5" s="5"/>
      <c r="N5" s="5"/>
      <c r="O5" s="5"/>
      <c r="P5" s="5"/>
      <c r="Q5" s="5"/>
      <c r="R5" s="5"/>
      <c r="S5" s="5"/>
      <c r="T5" s="5"/>
      <c r="U5" s="5"/>
      <c r="V5" s="5"/>
      <c r="W5" s="5"/>
    </row>
    <row r="6" spans="1:23" s="28" customFormat="1" ht="14.1" customHeight="1" x14ac:dyDescent="0.25">
      <c r="B6" s="199" t="s">
        <v>27</v>
      </c>
      <c r="C6" s="199"/>
      <c r="D6" s="199"/>
      <c r="E6" s="199"/>
      <c r="F6" s="199"/>
      <c r="G6" s="199"/>
      <c r="H6" s="199"/>
      <c r="I6" s="199"/>
      <c r="J6" s="199"/>
      <c r="K6" s="199"/>
      <c r="L6" s="63"/>
      <c r="M6" s="63"/>
      <c r="N6" s="63"/>
      <c r="O6" s="63"/>
      <c r="P6" s="63"/>
      <c r="Q6" s="63"/>
    </row>
    <row r="7" spans="1:23" s="3" customFormat="1" ht="9" customHeight="1" x14ac:dyDescent="0.25">
      <c r="A7" s="17"/>
      <c r="B7" s="64"/>
      <c r="C7" s="64"/>
      <c r="D7" s="64"/>
      <c r="E7" s="65"/>
      <c r="F7" s="65"/>
      <c r="G7" s="65"/>
      <c r="H7" s="65"/>
      <c r="I7" s="65"/>
      <c r="J7" s="65"/>
      <c r="K7" s="65"/>
      <c r="L7" s="65"/>
      <c r="M7" s="65"/>
      <c r="N7" s="65"/>
      <c r="O7" s="65"/>
      <c r="P7" s="65"/>
      <c r="Q7" s="65"/>
      <c r="R7" s="17"/>
      <c r="S7" s="17"/>
      <c r="T7" s="17"/>
      <c r="U7" s="17"/>
      <c r="V7" s="17"/>
      <c r="W7" s="17"/>
    </row>
    <row r="8" spans="1:23" s="3" customFormat="1" ht="14.1" customHeight="1" x14ac:dyDescent="0.25">
      <c r="A8" s="17"/>
      <c r="B8" s="66" t="s">
        <v>40</v>
      </c>
      <c r="C8" s="66"/>
      <c r="D8" s="66"/>
      <c r="E8" s="67"/>
      <c r="F8" s="67"/>
      <c r="G8" s="67"/>
      <c r="H8" s="67"/>
      <c r="I8" s="67"/>
      <c r="J8" s="67"/>
      <c r="K8" s="67"/>
      <c r="L8" s="67"/>
      <c r="M8" s="67"/>
      <c r="N8" s="67"/>
      <c r="O8" s="68"/>
      <c r="P8" s="68"/>
      <c r="Q8" s="68"/>
      <c r="R8" s="35"/>
      <c r="S8" s="17"/>
      <c r="T8" s="17"/>
      <c r="U8" s="17"/>
      <c r="V8" s="17"/>
      <c r="W8" s="17"/>
    </row>
    <row r="9" spans="1:23" s="3" customFormat="1" ht="14.1" customHeight="1" x14ac:dyDescent="0.25">
      <c r="A9" s="17"/>
      <c r="B9" s="66" t="s">
        <v>41</v>
      </c>
      <c r="C9" s="66"/>
      <c r="D9" s="66"/>
      <c r="E9" s="67"/>
      <c r="F9" s="67"/>
      <c r="G9" s="67"/>
      <c r="H9" s="67"/>
      <c r="I9" s="67"/>
      <c r="J9" s="67"/>
      <c r="K9" s="67"/>
      <c r="L9" s="67"/>
      <c r="M9" s="67"/>
      <c r="N9" s="67"/>
      <c r="O9" s="68"/>
      <c r="P9" s="68"/>
      <c r="Q9" s="68"/>
      <c r="R9" s="35"/>
      <c r="S9" s="17"/>
      <c r="T9" s="17"/>
      <c r="U9" s="17"/>
      <c r="V9" s="17"/>
      <c r="W9" s="17"/>
    </row>
    <row r="10" spans="1:23" s="3" customFormat="1" ht="14.1" customHeight="1" x14ac:dyDescent="0.25">
      <c r="A10" s="17"/>
      <c r="B10" s="66" t="s">
        <v>39</v>
      </c>
      <c r="C10" s="66"/>
      <c r="D10" s="66"/>
      <c r="E10" s="67"/>
      <c r="F10" s="67"/>
      <c r="G10" s="67"/>
      <c r="H10" s="67"/>
      <c r="I10" s="67"/>
      <c r="J10" s="67"/>
      <c r="K10" s="67"/>
      <c r="L10" s="67"/>
      <c r="M10" s="67"/>
      <c r="N10" s="67"/>
      <c r="O10" s="68"/>
      <c r="P10" s="68"/>
      <c r="Q10" s="68"/>
      <c r="R10" s="35"/>
      <c r="S10" s="17"/>
      <c r="T10" s="17"/>
      <c r="U10" s="17"/>
      <c r="V10" s="17"/>
      <c r="W10" s="17"/>
    </row>
    <row r="11" spans="1:23" s="3" customFormat="1" ht="12.95" customHeight="1" x14ac:dyDescent="0.25">
      <c r="A11" s="17"/>
      <c r="B11" s="19"/>
      <c r="C11" s="19"/>
      <c r="D11" s="19"/>
      <c r="E11" s="17"/>
      <c r="F11" s="17"/>
      <c r="G11" s="20"/>
      <c r="H11" s="20"/>
      <c r="I11" s="20"/>
      <c r="J11" s="20"/>
      <c r="K11" s="20"/>
      <c r="L11" s="20"/>
      <c r="M11" s="20"/>
      <c r="N11" s="17"/>
      <c r="O11" s="17"/>
      <c r="P11" s="17"/>
      <c r="Q11" s="17"/>
      <c r="R11" s="17"/>
      <c r="S11" s="17"/>
      <c r="T11" s="17"/>
      <c r="U11" s="17"/>
      <c r="V11" s="17"/>
      <c r="W11" s="17"/>
    </row>
    <row r="12" spans="1:23" s="3" customFormat="1" ht="12.95" customHeight="1" thickBot="1" x14ac:dyDescent="0.3">
      <c r="A12" s="17"/>
      <c r="B12" s="17"/>
      <c r="C12" s="17"/>
      <c r="D12" s="17"/>
      <c r="E12" s="17"/>
      <c r="F12" s="17"/>
      <c r="G12" s="17"/>
      <c r="H12" s="17"/>
      <c r="I12" s="17"/>
      <c r="J12" s="17"/>
      <c r="K12" s="17"/>
      <c r="L12" s="17"/>
      <c r="M12" s="17"/>
      <c r="N12" s="17"/>
      <c r="O12" s="17"/>
      <c r="P12" s="17"/>
      <c r="Q12" s="17"/>
      <c r="R12" s="17"/>
      <c r="S12" s="17"/>
      <c r="T12" s="17"/>
      <c r="U12" s="17"/>
      <c r="V12" s="17"/>
      <c r="W12" s="17"/>
    </row>
    <row r="13" spans="1:23" s="3" customFormat="1" ht="17.100000000000001" customHeight="1" thickBot="1" x14ac:dyDescent="0.3">
      <c r="A13" s="6"/>
      <c r="B13" s="1" t="s">
        <v>7</v>
      </c>
      <c r="C13" s="1" t="s">
        <v>24</v>
      </c>
      <c r="D13" s="135" t="s">
        <v>22</v>
      </c>
      <c r="E13" s="132" t="s">
        <v>2</v>
      </c>
      <c r="F13" s="130" t="s">
        <v>0</v>
      </c>
      <c r="G13" s="133" t="s">
        <v>1</v>
      </c>
      <c r="H13" s="133" t="s">
        <v>3</v>
      </c>
      <c r="I13" s="134" t="s">
        <v>4</v>
      </c>
      <c r="J13" s="129" t="s">
        <v>5</v>
      </c>
      <c r="K13" s="17"/>
      <c r="L13" s="4" t="s">
        <v>58</v>
      </c>
      <c r="M13" s="7"/>
      <c r="N13" s="2"/>
      <c r="O13" s="26"/>
      <c r="P13" s="17"/>
      <c r="Q13" s="17"/>
      <c r="R13" s="4" t="s">
        <v>61</v>
      </c>
      <c r="S13" s="7"/>
      <c r="T13" s="2"/>
      <c r="U13" s="26"/>
      <c r="V13" s="17"/>
      <c r="W13" s="17"/>
    </row>
    <row r="14" spans="1:23" s="3" customFormat="1" ht="17.100000000000001" customHeight="1" x14ac:dyDescent="0.25">
      <c r="A14" s="92">
        <v>1</v>
      </c>
      <c r="B14" s="170" t="s">
        <v>10</v>
      </c>
      <c r="C14" s="98">
        <v>1</v>
      </c>
      <c r="D14" s="98">
        <v>809</v>
      </c>
      <c r="E14" s="95">
        <f>COUNT(O14,P17,U14)</f>
        <v>2</v>
      </c>
      <c r="F14" s="9">
        <f>IF(O14&gt;P14,1,0)+IF(P17&gt;O17,1,0)+IF(U14&gt;V14,1,0)</f>
        <v>2</v>
      </c>
      <c r="G14" s="9">
        <f>IF(O14&lt;P14,1,0)+IF(P17&lt;O17,1,0)+IF(U14&lt;V14,1,0)</f>
        <v>0</v>
      </c>
      <c r="H14" s="9">
        <f>VALUE(O14+P17+U14)</f>
        <v>8</v>
      </c>
      <c r="I14" s="9">
        <f>VALUE(P14+O17+V14)</f>
        <v>0</v>
      </c>
      <c r="J14" s="10">
        <f>AVERAGE(H14-I14)</f>
        <v>8</v>
      </c>
      <c r="K14" s="29"/>
      <c r="L14" s="44" t="str">
        <f>B14</f>
        <v>OPEN MARRATXÍ</v>
      </c>
      <c r="M14" s="45"/>
      <c r="N14" s="84" t="s">
        <v>13</v>
      </c>
      <c r="O14" s="57"/>
      <c r="P14" s="57"/>
      <c r="Q14" s="31"/>
      <c r="R14" s="44" t="str">
        <f>B14</f>
        <v>OPEN MARRATXÍ</v>
      </c>
      <c r="S14" s="45" t="s">
        <v>6</v>
      </c>
      <c r="T14" s="44" t="str">
        <f>B15</f>
        <v>SANTA MARIA TC "A"</v>
      </c>
      <c r="U14" s="58">
        <v>4</v>
      </c>
      <c r="V14" s="58">
        <v>0</v>
      </c>
      <c r="W14" s="17"/>
    </row>
    <row r="15" spans="1:23" s="3" customFormat="1" ht="17.100000000000001" customHeight="1" x14ac:dyDescent="0.25">
      <c r="A15" s="93">
        <v>2</v>
      </c>
      <c r="B15" s="112" t="s">
        <v>69</v>
      </c>
      <c r="C15" s="100">
        <v>4</v>
      </c>
      <c r="D15" s="100">
        <v>6034</v>
      </c>
      <c r="E15" s="96">
        <f>COUNT(O15,P18,V14)</f>
        <v>2</v>
      </c>
      <c r="F15" s="11">
        <f>IF(O15&gt;P15,1,0)+IF(P18&gt;O18,1,0)+IF(V14&gt;U14,1,0)</f>
        <v>1</v>
      </c>
      <c r="G15" s="11">
        <f>IF(O15&lt;P15,1,0)+IF(P18&lt;O18,1,0)+IF(V14&lt;U14,1,0)</f>
        <v>1</v>
      </c>
      <c r="H15" s="11">
        <f>VALUE(O15+P18+V14)</f>
        <v>4</v>
      </c>
      <c r="I15" s="11">
        <f>VALUE(P15+O18+U14)</f>
        <v>4</v>
      </c>
      <c r="J15" s="12">
        <f>AVERAGE(H15-I15)</f>
        <v>0</v>
      </c>
      <c r="K15" s="29"/>
      <c r="L15" s="44" t="str">
        <f>B15</f>
        <v>SANTA MARIA TC "A"</v>
      </c>
      <c r="M15" s="45" t="s">
        <v>6</v>
      </c>
      <c r="N15" s="167" t="str">
        <f>B16</f>
        <v>CT PORTO CRISTO</v>
      </c>
      <c r="O15" s="165">
        <v>4</v>
      </c>
      <c r="P15" s="165">
        <v>0</v>
      </c>
      <c r="Q15" s="31"/>
      <c r="R15" s="167" t="str">
        <f>B16</f>
        <v>CT PORTO CRISTO</v>
      </c>
      <c r="S15" s="45"/>
      <c r="T15" s="84" t="s">
        <v>13</v>
      </c>
      <c r="U15" s="57"/>
      <c r="V15" s="57"/>
      <c r="W15" s="17"/>
    </row>
    <row r="16" spans="1:23" s="3" customFormat="1" ht="17.100000000000001" customHeight="1" thickBot="1" x14ac:dyDescent="0.3">
      <c r="A16" s="94">
        <v>3</v>
      </c>
      <c r="B16" s="166" t="s">
        <v>23</v>
      </c>
      <c r="C16" s="102"/>
      <c r="D16" s="102">
        <v>10437</v>
      </c>
      <c r="E16" s="97">
        <f>COUNT(P15,O17,U15)</f>
        <v>2</v>
      </c>
      <c r="F16" s="33">
        <f>IF(O17&gt;P17,1,0)+IF(P15&gt;O15,1,0)+IF(U15&gt;V15,1,0)</f>
        <v>0</v>
      </c>
      <c r="G16" s="33">
        <f>IF(O17&lt;P17,1,0)+IF(P15&lt;O15,1,0)+IF(U15&lt;V15,1,0)</f>
        <v>2</v>
      </c>
      <c r="H16" s="33">
        <f>VALUE(P15+O17+U15)</f>
        <v>0</v>
      </c>
      <c r="I16" s="33">
        <f>VALUE(O15+P17+V15)</f>
        <v>8</v>
      </c>
      <c r="J16" s="34">
        <f>AVERAGE(H16-I16)</f>
        <v>-8</v>
      </c>
      <c r="K16" s="17"/>
      <c r="L16" s="4" t="s">
        <v>59</v>
      </c>
      <c r="M16" s="7"/>
      <c r="N16" s="2"/>
      <c r="O16" s="26"/>
      <c r="P16" s="17"/>
      <c r="Q16" s="17"/>
      <c r="R16" s="17"/>
      <c r="S16" s="17"/>
      <c r="T16" s="17"/>
      <c r="U16" s="17"/>
      <c r="V16" s="17"/>
      <c r="W16" s="17"/>
    </row>
    <row r="17" spans="1:25" s="3" customFormat="1" ht="17.100000000000001" customHeight="1" x14ac:dyDescent="0.25">
      <c r="A17" s="37">
        <v>4</v>
      </c>
      <c r="B17" s="82"/>
      <c r="C17" s="83"/>
      <c r="D17" s="83"/>
      <c r="E17" s="38">
        <f>COUNT(P14,O18,V15)</f>
        <v>0</v>
      </c>
      <c r="F17" s="38">
        <f>IF(P14&gt;O14,1,0)+IF(O18&gt;P18,1,0)+IF(V15&gt;U15,1,0)</f>
        <v>0</v>
      </c>
      <c r="G17" s="38">
        <f>IF(P14&lt;O14,1,0)+IF(O18&lt;P18,1,0)+IF(V15&lt;U15,1,0)</f>
        <v>0</v>
      </c>
      <c r="H17" s="38">
        <f>VALUE(P14+O18+V15)</f>
        <v>0</v>
      </c>
      <c r="I17" s="38">
        <f>VALUE(O14+P18+U15)</f>
        <v>0</v>
      </c>
      <c r="J17" s="38">
        <f>AVERAGE(H17-I17)</f>
        <v>0</v>
      </c>
      <c r="K17" s="17"/>
      <c r="L17" s="169" t="str">
        <f>B16</f>
        <v>CT PORTO CRISTO</v>
      </c>
      <c r="M17" s="45" t="s">
        <v>6</v>
      </c>
      <c r="N17" s="50" t="str">
        <f>B14</f>
        <v>OPEN MARRATXÍ</v>
      </c>
      <c r="O17" s="165">
        <v>0</v>
      </c>
      <c r="P17" s="165">
        <v>4</v>
      </c>
      <c r="Q17" s="17"/>
      <c r="R17" s="17"/>
      <c r="S17" s="17"/>
      <c r="T17" s="17"/>
      <c r="U17" s="17"/>
      <c r="V17" s="17"/>
      <c r="W17" s="17"/>
    </row>
    <row r="18" spans="1:25" s="3" customFormat="1" ht="17.100000000000001" customHeight="1" x14ac:dyDescent="0.25">
      <c r="A18" s="17"/>
      <c r="B18" s="17"/>
      <c r="C18" s="29"/>
      <c r="D18" s="17"/>
      <c r="E18" s="17"/>
      <c r="F18" s="17"/>
      <c r="G18" s="17"/>
      <c r="H18" s="17"/>
      <c r="I18" s="17"/>
      <c r="J18" s="17"/>
      <c r="K18" s="17"/>
      <c r="L18" s="84" t="s">
        <v>13</v>
      </c>
      <c r="M18" s="45"/>
      <c r="N18" s="85" t="str">
        <f>B15</f>
        <v>SANTA MARIA TC "A"</v>
      </c>
      <c r="O18" s="57"/>
      <c r="P18" s="57"/>
      <c r="Q18" s="17"/>
      <c r="R18" s="17"/>
      <c r="S18" s="17"/>
      <c r="T18" s="17"/>
      <c r="U18" s="17"/>
      <c r="V18" s="17"/>
      <c r="W18" s="17"/>
    </row>
    <row r="19" spans="1:25" ht="17.100000000000001" customHeight="1" thickBot="1" x14ac:dyDescent="0.3">
      <c r="A19" s="17"/>
      <c r="B19" s="17"/>
      <c r="C19" s="29"/>
      <c r="D19" s="17"/>
      <c r="E19" s="17"/>
      <c r="F19" s="17"/>
      <c r="G19" s="17"/>
      <c r="H19" s="17"/>
      <c r="I19" s="17"/>
      <c r="J19" s="17"/>
      <c r="K19" s="17"/>
      <c r="L19" s="17"/>
      <c r="M19" s="17"/>
      <c r="N19" s="17"/>
      <c r="O19" s="17"/>
      <c r="P19" s="17"/>
      <c r="Q19" s="17"/>
      <c r="R19" s="17"/>
      <c r="S19" s="17"/>
      <c r="T19" s="17"/>
      <c r="U19" s="17"/>
      <c r="V19" s="17"/>
      <c r="W19" s="5"/>
    </row>
    <row r="20" spans="1:25" s="3" customFormat="1" ht="17.100000000000001" customHeight="1" thickBot="1" x14ac:dyDescent="0.3">
      <c r="A20" s="6"/>
      <c r="B20" s="1" t="s">
        <v>8</v>
      </c>
      <c r="C20" s="1" t="s">
        <v>24</v>
      </c>
      <c r="D20" s="135" t="s">
        <v>22</v>
      </c>
      <c r="E20" s="132" t="s">
        <v>2</v>
      </c>
      <c r="F20" s="130" t="s">
        <v>0</v>
      </c>
      <c r="G20" s="133" t="s">
        <v>1</v>
      </c>
      <c r="H20" s="133" t="s">
        <v>3</v>
      </c>
      <c r="I20" s="134" t="s">
        <v>4</v>
      </c>
      <c r="J20" s="129" t="s">
        <v>5</v>
      </c>
      <c r="K20" s="17"/>
      <c r="L20" s="4" t="s">
        <v>58</v>
      </c>
      <c r="M20" s="7"/>
      <c r="N20" s="2"/>
      <c r="O20" s="26"/>
      <c r="P20" s="17"/>
      <c r="Q20" s="17"/>
      <c r="R20" s="4" t="s">
        <v>61</v>
      </c>
      <c r="S20" s="7"/>
      <c r="T20" s="2"/>
      <c r="U20" s="26"/>
      <c r="V20" s="17"/>
      <c r="W20" s="17"/>
    </row>
    <row r="21" spans="1:25" s="3" customFormat="1" ht="17.100000000000001" customHeight="1" x14ac:dyDescent="0.25">
      <c r="A21" s="92">
        <v>1</v>
      </c>
      <c r="B21" s="170" t="s">
        <v>53</v>
      </c>
      <c r="C21" s="98">
        <v>2</v>
      </c>
      <c r="D21" s="98">
        <v>2652</v>
      </c>
      <c r="E21" s="95">
        <f>COUNT(O21,P24,U21)</f>
        <v>3</v>
      </c>
      <c r="F21" s="9">
        <f>IF(O21&gt;P21,1,0)+IF(P24&gt;O24,1,0)+IF(U21&gt;V21,1,0)</f>
        <v>3</v>
      </c>
      <c r="G21" s="9">
        <f>IF(O21&lt;P21,1,0)+IF(P24&lt;O24,1,0)+IF(U21&lt;V21,1,0)</f>
        <v>0</v>
      </c>
      <c r="H21" s="9">
        <f>VALUE(O21+P24+U21)</f>
        <v>12</v>
      </c>
      <c r="I21" s="9">
        <f>VALUE(P21+O24+V21)</f>
        <v>0</v>
      </c>
      <c r="J21" s="10">
        <f>AVERAGE(H21-I21)</f>
        <v>12</v>
      </c>
      <c r="K21" s="29"/>
      <c r="L21" s="44" t="str">
        <f>B21</f>
        <v>CT LA SALLE "A"</v>
      </c>
      <c r="M21" s="45" t="s">
        <v>6</v>
      </c>
      <c r="N21" s="47" t="str">
        <f>B24</f>
        <v>CT FELANITX</v>
      </c>
      <c r="O21" s="58">
        <v>4</v>
      </c>
      <c r="P21" s="58">
        <v>0</v>
      </c>
      <c r="Q21" s="31"/>
      <c r="R21" s="44" t="str">
        <f>B21</f>
        <v>CT LA SALLE "A"</v>
      </c>
      <c r="S21" s="45" t="s">
        <v>6</v>
      </c>
      <c r="T21" s="44" t="str">
        <f>B22</f>
        <v xml:space="preserve">GLOBAL TC </v>
      </c>
      <c r="U21" s="58">
        <v>4</v>
      </c>
      <c r="V21" s="58">
        <v>0</v>
      </c>
      <c r="W21" s="17"/>
    </row>
    <row r="22" spans="1:25" s="3" customFormat="1" ht="17.100000000000001" customHeight="1" x14ac:dyDescent="0.25">
      <c r="A22" s="93">
        <v>2</v>
      </c>
      <c r="B22" s="112" t="s">
        <v>44</v>
      </c>
      <c r="C22" s="100">
        <v>3</v>
      </c>
      <c r="D22" s="100">
        <v>2799</v>
      </c>
      <c r="E22" s="96">
        <f>COUNT(O22,P25,V21)</f>
        <v>3</v>
      </c>
      <c r="F22" s="11">
        <f>IF(O22&gt;P22,1,0)+IF(P25&gt;O25,1,0)+IF(V21&gt;U21,1,0)</f>
        <v>2</v>
      </c>
      <c r="G22" s="11">
        <f>IF(O22&lt;P22,1,0)+IF(P25&lt;O25,1,0)+IF(V21&lt;U21,1,0)</f>
        <v>1</v>
      </c>
      <c r="H22" s="11">
        <f>VALUE(O22+P25+V21)</f>
        <v>7</v>
      </c>
      <c r="I22" s="11">
        <f>VALUE(P22+O25+U21)</f>
        <v>5</v>
      </c>
      <c r="J22" s="12">
        <f>AVERAGE(H22-I22)</f>
        <v>2</v>
      </c>
      <c r="K22" s="29"/>
      <c r="L22" s="44" t="str">
        <f>B22</f>
        <v xml:space="preserve">GLOBAL TC </v>
      </c>
      <c r="M22" s="45" t="s">
        <v>6</v>
      </c>
      <c r="N22" s="47" t="str">
        <f>B23</f>
        <v>SANTA MARIA TC "B"</v>
      </c>
      <c r="O22" s="58">
        <v>4</v>
      </c>
      <c r="P22" s="58">
        <v>0</v>
      </c>
      <c r="Q22" s="31"/>
      <c r="R22" s="167" t="str">
        <f>B23</f>
        <v>SANTA MARIA TC "B"</v>
      </c>
      <c r="S22" s="45" t="s">
        <v>6</v>
      </c>
      <c r="T22" s="47" t="str">
        <f>B24</f>
        <v>CT FELANITX</v>
      </c>
      <c r="U22" s="165">
        <v>0</v>
      </c>
      <c r="V22" s="165">
        <v>4</v>
      </c>
      <c r="W22" s="17"/>
    </row>
    <row r="23" spans="1:25" s="3" customFormat="1" ht="17.100000000000001" customHeight="1" x14ac:dyDescent="0.25">
      <c r="A23" s="93">
        <v>3</v>
      </c>
      <c r="B23" s="168" t="s">
        <v>70</v>
      </c>
      <c r="C23" s="100"/>
      <c r="D23" s="100">
        <v>12900</v>
      </c>
      <c r="E23" s="96">
        <f>COUNT(P22,O24,U22)</f>
        <v>3</v>
      </c>
      <c r="F23" s="11">
        <f>IF(O22&lt;P22,1,0)+IF(P24&lt;O24,1,0)+IF(V22&lt;U22,1,0)</f>
        <v>0</v>
      </c>
      <c r="G23" s="11">
        <f>E23-F23</f>
        <v>3</v>
      </c>
      <c r="H23" s="11">
        <f>VALUE(P22+O24+U22)</f>
        <v>0</v>
      </c>
      <c r="I23" s="11">
        <f>VALUE(O22+P24+V22)</f>
        <v>12</v>
      </c>
      <c r="J23" s="12">
        <f>AVERAGE(H23-I23)</f>
        <v>-12</v>
      </c>
      <c r="K23" s="17"/>
      <c r="L23" s="4" t="s">
        <v>59</v>
      </c>
      <c r="M23" s="7"/>
      <c r="N23" s="2"/>
      <c r="O23" s="124"/>
      <c r="Q23" s="17"/>
      <c r="R23" s="17"/>
      <c r="S23" s="17"/>
      <c r="T23" s="17"/>
      <c r="U23" s="17"/>
      <c r="V23" s="17"/>
      <c r="W23" s="17"/>
    </row>
    <row r="24" spans="1:25" s="3" customFormat="1" ht="17.100000000000001" customHeight="1" thickBot="1" x14ac:dyDescent="0.3">
      <c r="A24" s="94">
        <v>4</v>
      </c>
      <c r="B24" s="114" t="s">
        <v>71</v>
      </c>
      <c r="C24" s="102"/>
      <c r="D24" s="102">
        <v>12317</v>
      </c>
      <c r="E24" s="97">
        <f>COUNT(P21,O25,V22)</f>
        <v>3</v>
      </c>
      <c r="F24" s="33">
        <f>IF(O21&lt;P21,1,0)+IF(P25&lt;O25,1,0)+IF(U22&lt;V22,1,0)</f>
        <v>1</v>
      </c>
      <c r="G24" s="33">
        <f>E24-F24</f>
        <v>2</v>
      </c>
      <c r="H24" s="33">
        <f>VALUE(P21+O25+V22)</f>
        <v>5</v>
      </c>
      <c r="I24" s="33">
        <f>VALUE(O21+P25+U22)</f>
        <v>7</v>
      </c>
      <c r="J24" s="34">
        <f>AVERAGE(H24-I24)</f>
        <v>-2</v>
      </c>
      <c r="K24" s="17"/>
      <c r="L24" s="169" t="str">
        <f>B23</f>
        <v>SANTA MARIA TC "B"</v>
      </c>
      <c r="M24" s="45" t="s">
        <v>6</v>
      </c>
      <c r="N24" s="50" t="str">
        <f>B21</f>
        <v>CT LA SALLE "A"</v>
      </c>
      <c r="O24" s="165">
        <v>0</v>
      </c>
      <c r="P24" s="165">
        <v>4</v>
      </c>
      <c r="Q24" s="17"/>
      <c r="R24" s="17"/>
      <c r="S24" s="17"/>
      <c r="T24" s="17"/>
      <c r="U24" s="17"/>
      <c r="V24" s="17"/>
      <c r="W24" s="17"/>
    </row>
    <row r="25" spans="1:25" s="3" customFormat="1" ht="17.100000000000001" customHeight="1" x14ac:dyDescent="0.25">
      <c r="A25" s="17"/>
      <c r="B25" s="17"/>
      <c r="C25" s="17"/>
      <c r="D25" s="17"/>
      <c r="E25" s="17"/>
      <c r="F25" s="17"/>
      <c r="G25" s="17"/>
      <c r="H25" s="17"/>
      <c r="I25" s="17"/>
      <c r="J25" s="17"/>
      <c r="K25" s="17"/>
      <c r="L25" s="49" t="str">
        <f>B24</f>
        <v>CT FELANITX</v>
      </c>
      <c r="M25" s="45" t="s">
        <v>6</v>
      </c>
      <c r="N25" s="85" t="str">
        <f>B22</f>
        <v xml:space="preserve">GLOBAL TC </v>
      </c>
      <c r="O25" s="58">
        <v>1</v>
      </c>
      <c r="P25" s="58">
        <v>3</v>
      </c>
      <c r="Q25" s="17"/>
      <c r="R25" s="17"/>
      <c r="S25" s="17"/>
      <c r="T25" s="17"/>
      <c r="U25" s="17"/>
      <c r="V25" s="17"/>
      <c r="W25" s="17"/>
    </row>
    <row r="26" spans="1:25" ht="12.95" customHeight="1" x14ac:dyDescent="0.25">
      <c r="A26" s="5"/>
      <c r="B26" s="5"/>
      <c r="C26" s="5"/>
      <c r="D26" s="5"/>
      <c r="E26" s="5"/>
      <c r="F26" s="5"/>
      <c r="G26" s="5"/>
      <c r="H26" s="5"/>
      <c r="I26" s="5"/>
      <c r="J26" s="5"/>
      <c r="K26" s="5"/>
      <c r="L26" s="5"/>
      <c r="M26" s="5"/>
      <c r="N26" s="5"/>
      <c r="O26" s="5"/>
      <c r="P26" s="5"/>
      <c r="Q26" s="5"/>
      <c r="R26" s="5"/>
      <c r="S26" s="5"/>
      <c r="T26" s="5"/>
      <c r="U26" s="5"/>
      <c r="V26" s="5"/>
      <c r="W26" s="5"/>
    </row>
    <row r="27" spans="1:25" x14ac:dyDescent="0.25">
      <c r="A27" s="5"/>
      <c r="B27" s="5"/>
      <c r="C27" s="5"/>
      <c r="D27" s="5"/>
      <c r="E27" s="5"/>
      <c r="F27" s="5"/>
      <c r="G27" s="5"/>
      <c r="H27" s="5"/>
      <c r="I27" s="5"/>
      <c r="J27" s="5"/>
      <c r="K27" s="5"/>
      <c r="L27" s="5"/>
      <c r="N27" s="5"/>
      <c r="O27" s="5"/>
      <c r="P27" s="5"/>
      <c r="Q27" s="5"/>
      <c r="R27" s="5"/>
      <c r="S27" s="5"/>
      <c r="T27" s="5"/>
      <c r="U27" s="5"/>
      <c r="V27" s="5"/>
      <c r="W27" s="5"/>
    </row>
    <row r="28" spans="1:25" ht="16.5" customHeight="1" x14ac:dyDescent="0.25">
      <c r="B28" s="77" t="s">
        <v>72</v>
      </c>
      <c r="C28" s="17"/>
      <c r="D28" s="17"/>
      <c r="E28" s="17"/>
      <c r="F28" s="17"/>
      <c r="G28" s="5"/>
    </row>
    <row r="29" spans="1:25" x14ac:dyDescent="0.25">
      <c r="A29" s="5"/>
      <c r="M29" s="62"/>
      <c r="N29" s="62"/>
      <c r="O29" s="62"/>
      <c r="P29" s="62"/>
      <c r="Q29" s="62"/>
      <c r="R29" s="5"/>
      <c r="S29" s="5"/>
      <c r="T29" s="5"/>
      <c r="U29" s="5"/>
      <c r="V29" s="5"/>
    </row>
    <row r="30" spans="1:25" x14ac:dyDescent="0.25">
      <c r="A30" s="5"/>
      <c r="B30" s="52" t="s">
        <v>14</v>
      </c>
      <c r="C30" s="62"/>
      <c r="D30" s="206" t="s">
        <v>81</v>
      </c>
      <c r="E30" s="206"/>
      <c r="F30" s="206"/>
      <c r="G30" s="206"/>
      <c r="H30" s="77"/>
      <c r="I30" s="62"/>
      <c r="J30" s="62"/>
      <c r="K30" s="62"/>
      <c r="M30" s="5"/>
      <c r="N30" s="5"/>
      <c r="O30" s="5"/>
      <c r="P30" s="5"/>
      <c r="Q30" s="5"/>
      <c r="R30" s="5"/>
      <c r="S30" s="5"/>
      <c r="T30" s="5"/>
      <c r="U30" s="5"/>
      <c r="V30" s="5"/>
    </row>
    <row r="31" spans="1:25" ht="15" customHeight="1" x14ac:dyDescent="0.25">
      <c r="A31" s="5"/>
      <c r="B31" s="5"/>
      <c r="C31" s="5"/>
      <c r="D31" s="5"/>
      <c r="E31" s="5"/>
      <c r="F31" s="5"/>
      <c r="G31" s="5"/>
      <c r="H31" s="5"/>
      <c r="I31" s="5"/>
      <c r="J31" s="5"/>
      <c r="K31" s="5"/>
      <c r="M31" s="5"/>
      <c r="N31" s="5"/>
      <c r="Y31" s="62"/>
    </row>
    <row r="32" spans="1:25" ht="15" customHeight="1" x14ac:dyDescent="0.25">
      <c r="A32" s="5"/>
      <c r="B32" s="137" t="s">
        <v>42</v>
      </c>
      <c r="C32" s="74"/>
      <c r="D32" s="75"/>
      <c r="E32" s="75"/>
      <c r="F32" s="75"/>
      <c r="K32" s="5"/>
      <c r="Y32" s="5"/>
    </row>
    <row r="33" spans="1:25" ht="15" customHeight="1" x14ac:dyDescent="0.25">
      <c r="A33" s="5"/>
      <c r="B33" s="70"/>
      <c r="C33" s="216" t="s">
        <v>63</v>
      </c>
      <c r="D33" s="217"/>
      <c r="E33" s="217"/>
      <c r="F33" s="217"/>
      <c r="G33" s="62"/>
      <c r="H33" s="62"/>
      <c r="I33" s="62"/>
      <c r="J33" s="62"/>
      <c r="K33" s="5"/>
      <c r="Y33" s="5"/>
    </row>
    <row r="34" spans="1:25" ht="15" customHeight="1" x14ac:dyDescent="0.25">
      <c r="A34" s="5"/>
      <c r="B34" s="71" t="s">
        <v>53</v>
      </c>
      <c r="C34" s="223" t="s">
        <v>106</v>
      </c>
      <c r="D34" s="224"/>
      <c r="E34" s="224"/>
      <c r="F34" s="224"/>
      <c r="G34" s="62"/>
      <c r="H34" s="62"/>
      <c r="I34" s="62"/>
      <c r="J34" s="62"/>
      <c r="K34" s="5"/>
    </row>
    <row r="35" spans="1:25" ht="15.95" customHeight="1" x14ac:dyDescent="0.25"/>
    <row r="36" spans="1:25" ht="15.95" customHeight="1" x14ac:dyDescent="0.25"/>
  </sheetData>
  <mergeCells count="4">
    <mergeCell ref="C33:F33"/>
    <mergeCell ref="C34:F34"/>
    <mergeCell ref="B6:K6"/>
    <mergeCell ref="D30:G30"/>
  </mergeCells>
  <pageMargins left="0.70866141732283472" right="0.70866141732283472" top="0.74803149606299213" bottom="0.74803149606299213" header="0.31496062992125984" footer="0.31496062992125984"/>
  <pageSetup paperSize="9" scale="71"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78960-0097-4904-BE86-FB7A809E118F}">
  <sheetPr>
    <pageSetUpPr fitToPage="1"/>
  </sheetPr>
  <dimension ref="A1:Y45"/>
  <sheetViews>
    <sheetView showGridLines="0" workbookViewId="0">
      <selection activeCell="L27" sqref="L27"/>
    </sheetView>
  </sheetViews>
  <sheetFormatPr baseColWidth="10" defaultRowHeight="15" x14ac:dyDescent="0.25"/>
  <cols>
    <col min="1" max="1" width="3.7109375" customWidth="1"/>
    <col min="2" max="2" width="23.140625" customWidth="1"/>
    <col min="3" max="3" width="5.28515625" customWidth="1"/>
    <col min="4" max="4" width="11.42578125" customWidth="1"/>
    <col min="5" max="5" width="3.85546875" customWidth="1"/>
    <col min="6" max="6" width="4" customWidth="1"/>
    <col min="7" max="7" width="3.5703125" customWidth="1"/>
    <col min="8" max="8" width="4.85546875" customWidth="1"/>
    <col min="9" max="9" width="4.42578125" customWidth="1"/>
    <col min="10" max="10" width="5.140625" customWidth="1"/>
    <col min="11" max="11" width="3.7109375" customWidth="1"/>
    <col min="12" max="12" width="20.7109375" customWidth="1"/>
    <col min="13" max="13" width="3" customWidth="1"/>
    <col min="14" max="14" width="19.5703125" customWidth="1"/>
    <col min="15" max="15" width="3.5703125" customWidth="1"/>
    <col min="16" max="16" width="3.7109375" customWidth="1"/>
    <col min="17" max="17" width="2.85546875" customWidth="1"/>
    <col min="18" max="18" width="18.85546875" customWidth="1"/>
    <col min="19" max="19" width="2.7109375" customWidth="1"/>
    <col min="20" max="20" width="20.140625" customWidth="1"/>
    <col min="21" max="21" width="3.42578125" customWidth="1"/>
    <col min="22" max="22" width="3.5703125" customWidth="1"/>
  </cols>
  <sheetData>
    <row r="1" spans="1:23" ht="18" x14ac:dyDescent="0.25">
      <c r="A1" s="5"/>
      <c r="B1" s="81" t="s">
        <v>43</v>
      </c>
      <c r="C1" s="27"/>
      <c r="D1" s="27"/>
      <c r="E1" s="5"/>
      <c r="F1" s="5"/>
      <c r="G1" s="5"/>
      <c r="H1" s="5"/>
      <c r="I1" s="5"/>
      <c r="J1" s="5"/>
      <c r="K1" s="5"/>
      <c r="L1" s="5"/>
      <c r="M1" s="5"/>
      <c r="N1" s="5"/>
      <c r="O1" s="5"/>
      <c r="P1" s="5"/>
      <c r="Q1" s="5"/>
      <c r="R1" s="5"/>
      <c r="S1" s="5"/>
      <c r="T1" s="5"/>
      <c r="U1" s="5"/>
      <c r="V1" s="5"/>
      <c r="W1" s="5"/>
    </row>
    <row r="2" spans="1:23" ht="8.25" customHeight="1" x14ac:dyDescent="0.25">
      <c r="A2" s="5"/>
      <c r="B2" s="18"/>
      <c r="C2" s="5"/>
      <c r="D2" s="5"/>
      <c r="E2" s="5"/>
      <c r="F2" s="5"/>
      <c r="G2" s="5"/>
      <c r="H2" s="5"/>
      <c r="I2" s="5"/>
      <c r="J2" s="5"/>
      <c r="K2" s="5"/>
      <c r="L2" s="5"/>
      <c r="M2" s="5"/>
      <c r="N2" s="5"/>
      <c r="O2" s="5"/>
      <c r="P2" s="5"/>
      <c r="Q2" s="5"/>
      <c r="R2" s="5"/>
      <c r="S2" s="5"/>
      <c r="T2" s="5"/>
      <c r="U2" s="5"/>
      <c r="V2" s="5"/>
      <c r="W2" s="5"/>
    </row>
    <row r="3" spans="1:23" ht="14.1" customHeight="1" x14ac:dyDescent="0.25">
      <c r="A3" s="5"/>
      <c r="B3" s="78" t="s">
        <v>73</v>
      </c>
      <c r="C3" s="53"/>
      <c r="D3" s="19"/>
      <c r="E3" s="5"/>
      <c r="F3" s="5"/>
      <c r="G3" s="5"/>
      <c r="H3" s="5"/>
      <c r="I3" s="5"/>
      <c r="J3" s="5"/>
      <c r="K3" s="5"/>
      <c r="L3" s="5"/>
      <c r="M3" s="5"/>
      <c r="N3" s="5"/>
      <c r="O3" s="5"/>
      <c r="P3" s="5"/>
      <c r="Q3" s="5"/>
      <c r="R3" s="5"/>
      <c r="S3" s="5"/>
      <c r="T3" s="5"/>
      <c r="U3" s="5"/>
      <c r="V3" s="5"/>
      <c r="W3" s="5"/>
    </row>
    <row r="4" spans="1:23" ht="18.75" customHeight="1" x14ac:dyDescent="0.25">
      <c r="A4" s="5"/>
      <c r="B4" s="79"/>
      <c r="C4" s="54"/>
      <c r="D4" s="18"/>
      <c r="E4" s="5"/>
      <c r="F4" s="5"/>
      <c r="G4" s="5"/>
      <c r="H4" s="5"/>
      <c r="I4" s="5"/>
      <c r="J4" s="5"/>
      <c r="K4" s="5"/>
      <c r="L4" s="5"/>
      <c r="M4" s="5"/>
      <c r="N4" s="5"/>
      <c r="O4" s="5"/>
      <c r="P4" s="5"/>
      <c r="Q4" s="5"/>
      <c r="R4" s="5"/>
      <c r="S4" s="5"/>
      <c r="T4" s="5"/>
      <c r="U4" s="5"/>
      <c r="V4" s="5"/>
      <c r="W4" s="5"/>
    </row>
    <row r="5" spans="1:23" ht="14.25" customHeight="1" x14ac:dyDescent="0.25">
      <c r="A5" s="5"/>
      <c r="B5" s="78" t="s">
        <v>16</v>
      </c>
      <c r="C5" s="55"/>
      <c r="D5" s="5"/>
      <c r="E5" s="5"/>
      <c r="F5" s="5"/>
      <c r="G5" s="5"/>
      <c r="H5" s="5"/>
      <c r="I5" s="5"/>
      <c r="J5" s="5"/>
      <c r="K5" s="5"/>
      <c r="L5" s="5"/>
      <c r="M5" s="5"/>
      <c r="N5" s="5"/>
      <c r="O5" s="5"/>
      <c r="P5" s="5"/>
      <c r="Q5" s="5"/>
      <c r="R5" s="5"/>
      <c r="S5" s="5"/>
      <c r="T5" s="5"/>
      <c r="U5" s="5"/>
      <c r="V5" s="5"/>
      <c r="W5" s="5"/>
    </row>
    <row r="6" spans="1:23" s="28" customFormat="1" ht="14.1" customHeight="1" x14ac:dyDescent="0.25">
      <c r="B6" s="222" t="s">
        <v>27</v>
      </c>
      <c r="C6" s="222"/>
      <c r="D6" s="222"/>
      <c r="E6" s="222"/>
      <c r="F6" s="222"/>
      <c r="G6" s="222"/>
      <c r="H6" s="222"/>
      <c r="I6" s="222"/>
      <c r="J6" s="222"/>
      <c r="K6" s="222"/>
      <c r="L6" s="222"/>
      <c r="M6" s="63"/>
      <c r="N6" s="63"/>
      <c r="O6" s="63"/>
      <c r="P6" s="63"/>
      <c r="Q6" s="63"/>
    </row>
    <row r="7" spans="1:23" s="3" customFormat="1" ht="9" customHeight="1" x14ac:dyDescent="0.25">
      <c r="A7" s="17"/>
      <c r="B7" s="64"/>
      <c r="C7" s="64"/>
      <c r="D7" s="64"/>
      <c r="E7" s="65"/>
      <c r="F7" s="65"/>
      <c r="G7" s="65"/>
      <c r="H7" s="65"/>
      <c r="I7" s="65"/>
      <c r="J7" s="65"/>
      <c r="K7" s="65"/>
      <c r="L7" s="65"/>
      <c r="M7" s="65"/>
      <c r="N7" s="65"/>
      <c r="O7" s="65"/>
      <c r="P7" s="65"/>
      <c r="Q7" s="65"/>
      <c r="R7" s="17"/>
      <c r="S7" s="17"/>
      <c r="T7" s="17"/>
      <c r="U7" s="17"/>
      <c r="V7" s="17"/>
      <c r="W7" s="17"/>
    </row>
    <row r="8" spans="1:23" s="3" customFormat="1" ht="14.1" customHeight="1" x14ac:dyDescent="0.25">
      <c r="A8" s="17"/>
      <c r="B8" s="66" t="s">
        <v>40</v>
      </c>
      <c r="C8" s="66"/>
      <c r="D8" s="66"/>
      <c r="E8" s="67"/>
      <c r="F8" s="67"/>
      <c r="G8" s="67"/>
      <c r="H8" s="67"/>
      <c r="I8" s="67"/>
      <c r="J8" s="67"/>
      <c r="K8" s="67"/>
      <c r="L8" s="67"/>
      <c r="M8" s="67"/>
      <c r="N8" s="67"/>
      <c r="O8" s="68"/>
      <c r="P8" s="68"/>
      <c r="Q8" s="68"/>
      <c r="R8" s="35"/>
      <c r="S8" s="17"/>
      <c r="T8" s="17"/>
      <c r="U8" s="17"/>
      <c r="V8" s="17"/>
      <c r="W8" s="17"/>
    </row>
    <row r="9" spans="1:23" s="3" customFormat="1" ht="14.1" customHeight="1" x14ac:dyDescent="0.25">
      <c r="A9" s="17"/>
      <c r="B9" s="66" t="s">
        <v>41</v>
      </c>
      <c r="C9" s="66"/>
      <c r="D9" s="66"/>
      <c r="E9" s="67"/>
      <c r="F9" s="67"/>
      <c r="G9" s="67"/>
      <c r="H9" s="67"/>
      <c r="I9" s="67"/>
      <c r="J9" s="67"/>
      <c r="K9" s="67"/>
      <c r="L9" s="67"/>
      <c r="M9" s="67"/>
      <c r="N9" s="67"/>
      <c r="O9" s="68"/>
      <c r="P9" s="68"/>
      <c r="Q9" s="68"/>
      <c r="R9" s="35"/>
      <c r="S9" s="17"/>
      <c r="T9" s="17"/>
      <c r="U9" s="17"/>
      <c r="V9" s="17"/>
      <c r="W9" s="17"/>
    </row>
    <row r="10" spans="1:23" s="3" customFormat="1" ht="14.1" customHeight="1" x14ac:dyDescent="0.25">
      <c r="A10" s="17"/>
      <c r="B10" s="66" t="s">
        <v>39</v>
      </c>
      <c r="C10" s="66"/>
      <c r="D10" s="66"/>
      <c r="E10" s="67"/>
      <c r="F10" s="67"/>
      <c r="G10" s="67"/>
      <c r="H10" s="67"/>
      <c r="I10" s="67"/>
      <c r="J10" s="67"/>
      <c r="K10" s="67"/>
      <c r="L10" s="67"/>
      <c r="M10" s="67"/>
      <c r="N10" s="67"/>
      <c r="O10" s="68"/>
      <c r="P10" s="68"/>
      <c r="Q10" s="68"/>
      <c r="R10" s="35"/>
      <c r="S10" s="17"/>
      <c r="T10" s="17"/>
      <c r="U10" s="17"/>
      <c r="V10" s="17"/>
      <c r="W10" s="17"/>
    </row>
    <row r="11" spans="1:23" s="3" customFormat="1" ht="12.95" customHeight="1" x14ac:dyDescent="0.25">
      <c r="A11" s="17"/>
      <c r="B11" s="19"/>
      <c r="C11" s="19"/>
      <c r="D11" s="19"/>
      <c r="E11" s="17"/>
      <c r="F11" s="17"/>
      <c r="G11" s="20"/>
      <c r="H11" s="20"/>
      <c r="I11" s="20"/>
      <c r="J11" s="20"/>
      <c r="K11" s="20"/>
      <c r="L11" s="20"/>
      <c r="M11" s="20"/>
      <c r="N11" s="17"/>
      <c r="O11" s="17"/>
      <c r="P11" s="17"/>
      <c r="Q11" s="17"/>
      <c r="R11" s="17"/>
      <c r="S11" s="17"/>
      <c r="T11" s="17"/>
      <c r="U11" s="17"/>
      <c r="V11" s="17"/>
      <c r="W11" s="17"/>
    </row>
    <row r="12" spans="1:23" s="3" customFormat="1" ht="12.95" customHeight="1" thickBot="1" x14ac:dyDescent="0.3">
      <c r="A12" s="17"/>
      <c r="B12" s="17"/>
      <c r="C12" s="17"/>
      <c r="D12" s="17"/>
      <c r="E12" s="17"/>
      <c r="F12" s="17"/>
      <c r="G12" s="17"/>
      <c r="H12" s="17"/>
      <c r="I12" s="17"/>
      <c r="J12" s="17"/>
      <c r="K12" s="17"/>
      <c r="L12" s="17"/>
      <c r="M12" s="17"/>
      <c r="N12" s="17"/>
      <c r="O12" s="17"/>
      <c r="P12" s="17"/>
      <c r="Q12" s="17"/>
      <c r="R12" s="17"/>
      <c r="S12" s="17"/>
      <c r="T12" s="17"/>
      <c r="U12" s="17"/>
      <c r="V12" s="17"/>
      <c r="W12" s="17"/>
    </row>
    <row r="13" spans="1:23" s="3" customFormat="1" ht="17.100000000000001" customHeight="1" thickBot="1" x14ac:dyDescent="0.3">
      <c r="A13" s="6"/>
      <c r="B13" s="1" t="s">
        <v>7</v>
      </c>
      <c r="C13" s="1" t="s">
        <v>24</v>
      </c>
      <c r="D13" s="135" t="s">
        <v>22</v>
      </c>
      <c r="E13" s="132" t="s">
        <v>2</v>
      </c>
      <c r="F13" s="130" t="s">
        <v>0</v>
      </c>
      <c r="G13" s="133" t="s">
        <v>1</v>
      </c>
      <c r="H13" s="133" t="s">
        <v>3</v>
      </c>
      <c r="I13" s="134" t="s">
        <v>4</v>
      </c>
      <c r="J13" s="129" t="s">
        <v>5</v>
      </c>
      <c r="K13" s="17"/>
      <c r="L13" s="4" t="s">
        <v>74</v>
      </c>
      <c r="M13" s="7"/>
      <c r="N13" s="2"/>
      <c r="O13" s="26"/>
      <c r="P13" s="17"/>
      <c r="Q13" s="17"/>
      <c r="R13" s="4" t="s">
        <v>76</v>
      </c>
      <c r="S13" s="7"/>
      <c r="T13" s="2"/>
      <c r="U13" s="26"/>
      <c r="V13" s="17"/>
      <c r="W13" s="17"/>
    </row>
    <row r="14" spans="1:23" s="3" customFormat="1" ht="17.100000000000001" customHeight="1" x14ac:dyDescent="0.25">
      <c r="A14" s="92">
        <v>1</v>
      </c>
      <c r="B14" s="170" t="s">
        <v>11</v>
      </c>
      <c r="C14" s="98">
        <v>1</v>
      </c>
      <c r="D14" s="98">
        <v>1301</v>
      </c>
      <c r="E14" s="95">
        <f>COUNT(O14,P17,U14)</f>
        <v>2</v>
      </c>
      <c r="F14" s="9">
        <f>IF(O14&gt;P14,1,0)+IF(P17&gt;O17,1,0)+IF(U14&gt;V14,1,0)</f>
        <v>2</v>
      </c>
      <c r="G14" s="9">
        <f>IF(O14&lt;P14,1,0)+IF(P17&lt;O17,1,0)+IF(U14&lt;V14,1,0)</f>
        <v>0</v>
      </c>
      <c r="H14" s="9">
        <f>VALUE(O14+P17+U14)</f>
        <v>10</v>
      </c>
      <c r="I14" s="9">
        <f>VALUE(P14+O17+V14)</f>
        <v>-10</v>
      </c>
      <c r="J14" s="10">
        <f>AVERAGE(H14-I14)</f>
        <v>20</v>
      </c>
      <c r="K14" s="29"/>
      <c r="L14" s="44" t="str">
        <f>B14</f>
        <v>GLOBAL TC</v>
      </c>
      <c r="M14" s="45"/>
      <c r="N14" s="84" t="s">
        <v>13</v>
      </c>
      <c r="O14" s="57"/>
      <c r="P14" s="57"/>
      <c r="Q14" s="31"/>
      <c r="R14" s="44" t="str">
        <f>B14</f>
        <v>GLOBAL TC</v>
      </c>
      <c r="S14" s="45" t="s">
        <v>6</v>
      </c>
      <c r="T14" s="44" t="str">
        <f>B15</f>
        <v>OPEN MARRATXÍ</v>
      </c>
      <c r="U14" s="58">
        <v>5</v>
      </c>
      <c r="V14" s="58">
        <v>0</v>
      </c>
      <c r="W14" s="17" t="s">
        <v>91</v>
      </c>
    </row>
    <row r="15" spans="1:23" s="3" customFormat="1" ht="17.100000000000001" customHeight="1" x14ac:dyDescent="0.25">
      <c r="A15" s="93">
        <v>2</v>
      </c>
      <c r="B15" s="112" t="s">
        <v>10</v>
      </c>
      <c r="C15" s="100">
        <v>3</v>
      </c>
      <c r="D15" s="100">
        <v>2845</v>
      </c>
      <c r="E15" s="96">
        <f>COUNT(O15,P18,V14)</f>
        <v>2</v>
      </c>
      <c r="F15" s="11">
        <f>IF(O15&gt;P15,1,0)+IF(P18&gt;O18,1,0)+IF(V14&gt;U14,1,0)</f>
        <v>1</v>
      </c>
      <c r="G15" s="11">
        <f>IF(O15&lt;P15,1,0)+IF(P18&lt;O18,1,0)+IF(V14&lt;U14,1,0)</f>
        <v>1</v>
      </c>
      <c r="H15" s="11">
        <f>VALUE(O15+P18+V14)</f>
        <v>5</v>
      </c>
      <c r="I15" s="11">
        <f>VALUE(P15+O18+U14)</f>
        <v>5</v>
      </c>
      <c r="J15" s="12">
        <f>AVERAGE(H15-I15)</f>
        <v>0</v>
      </c>
      <c r="K15" s="29"/>
      <c r="L15" s="44" t="str">
        <f>B15</f>
        <v>OPEN MARRATXÍ</v>
      </c>
      <c r="M15" s="45" t="s">
        <v>6</v>
      </c>
      <c r="N15" s="47" t="str">
        <f>B16</f>
        <v>SPORTING TC</v>
      </c>
      <c r="O15" s="58">
        <v>5</v>
      </c>
      <c r="P15" s="58">
        <v>0</v>
      </c>
      <c r="Q15" s="31"/>
      <c r="R15" s="47" t="str">
        <f>B16</f>
        <v>SPORTING TC</v>
      </c>
      <c r="S15" s="45"/>
      <c r="T15" s="84" t="s">
        <v>13</v>
      </c>
      <c r="U15" s="57"/>
      <c r="V15" s="57"/>
      <c r="W15" s="17"/>
    </row>
    <row r="16" spans="1:23" s="3" customFormat="1" ht="17.100000000000001" customHeight="1" thickBot="1" x14ac:dyDescent="0.3">
      <c r="A16" s="94">
        <v>3</v>
      </c>
      <c r="B16" s="114" t="s">
        <v>54</v>
      </c>
      <c r="C16" s="102"/>
      <c r="D16" s="102">
        <v>16700</v>
      </c>
      <c r="E16" s="97">
        <f>COUNT(P15,O17,U15)</f>
        <v>2</v>
      </c>
      <c r="F16" s="33">
        <f>IF(O17&gt;P17,1,0)+IF(P15&gt;O15,1,0)+IF(U15&gt;V15,1,0)</f>
        <v>0</v>
      </c>
      <c r="G16" s="33">
        <f>IF(O17&lt;P17,1,0)+IF(P15&lt;O15,1,0)+IF(U15&lt;V15,1,0)</f>
        <v>2</v>
      </c>
      <c r="H16" s="33">
        <f>VALUE(P15+O17+U15)</f>
        <v>-10</v>
      </c>
      <c r="I16" s="33">
        <f>VALUE(O15+P17+V15)</f>
        <v>10</v>
      </c>
      <c r="J16" s="34">
        <f>AVERAGE(H16-I16)</f>
        <v>-20</v>
      </c>
      <c r="K16" s="17"/>
      <c r="L16" s="4" t="s">
        <v>75</v>
      </c>
      <c r="M16" s="7"/>
      <c r="N16" s="2"/>
      <c r="O16" s="26"/>
      <c r="P16" s="17"/>
      <c r="Q16" s="17"/>
      <c r="R16" s="17"/>
      <c r="S16" s="17"/>
      <c r="T16" s="17"/>
      <c r="U16" s="17"/>
      <c r="V16" s="17"/>
      <c r="W16" s="17"/>
    </row>
    <row r="17" spans="1:25" s="3" customFormat="1" ht="17.100000000000001" customHeight="1" x14ac:dyDescent="0.25">
      <c r="A17" s="37">
        <v>4</v>
      </c>
      <c r="B17" s="82"/>
      <c r="C17" s="83"/>
      <c r="D17" s="83"/>
      <c r="E17" s="38">
        <f>COUNT(P14,O18,V15)</f>
        <v>0</v>
      </c>
      <c r="F17" s="38">
        <f>IF(P14&gt;O14,1,0)+IF(O18&gt;P18,1,0)+IF(V15&gt;U15,1,0)</f>
        <v>0</v>
      </c>
      <c r="G17" s="38">
        <f>IF(P14&lt;O14,1,0)+IF(O18&lt;P18,1,0)+IF(V15&lt;U15,1,0)</f>
        <v>0</v>
      </c>
      <c r="H17" s="38">
        <f>VALUE(P14+O18+V15)</f>
        <v>0</v>
      </c>
      <c r="I17" s="38">
        <f>VALUE(O14+P18+U15)</f>
        <v>0</v>
      </c>
      <c r="J17" s="38">
        <f>AVERAGE(H17-I17)</f>
        <v>0</v>
      </c>
      <c r="K17" s="17"/>
      <c r="L17" s="44" t="str">
        <f>B16</f>
        <v>SPORTING TC</v>
      </c>
      <c r="M17" s="45" t="s">
        <v>6</v>
      </c>
      <c r="N17" s="50" t="str">
        <f>B14</f>
        <v>GLOBAL TC</v>
      </c>
      <c r="O17" s="165">
        <v>-10</v>
      </c>
      <c r="P17" s="165">
        <v>5</v>
      </c>
      <c r="Q17" s="17"/>
      <c r="R17" s="17"/>
      <c r="S17" s="17"/>
      <c r="T17" s="17"/>
      <c r="U17" s="17"/>
      <c r="V17" s="17"/>
      <c r="W17" s="17"/>
    </row>
    <row r="18" spans="1:25" s="3" customFormat="1" ht="17.100000000000001" customHeight="1" x14ac:dyDescent="0.25">
      <c r="A18" s="17"/>
      <c r="B18" s="17"/>
      <c r="C18" s="29"/>
      <c r="D18" s="17"/>
      <c r="E18" s="17"/>
      <c r="F18" s="17"/>
      <c r="G18" s="17"/>
      <c r="H18" s="17"/>
      <c r="I18" s="17"/>
      <c r="J18" s="17"/>
      <c r="K18" s="17"/>
      <c r="L18" s="84" t="s">
        <v>13</v>
      </c>
      <c r="M18" s="45"/>
      <c r="N18" s="85" t="str">
        <f>B15</f>
        <v>OPEN MARRATXÍ</v>
      </c>
      <c r="O18" s="57"/>
      <c r="P18" s="57"/>
      <c r="Q18" s="17"/>
      <c r="R18" s="17"/>
      <c r="S18" s="17"/>
      <c r="T18" s="17"/>
      <c r="U18" s="17"/>
      <c r="V18" s="17"/>
      <c r="W18" s="17"/>
    </row>
    <row r="19" spans="1:25" ht="17.100000000000001" customHeight="1" thickBot="1" x14ac:dyDescent="0.3">
      <c r="A19" s="17"/>
      <c r="B19" s="17"/>
      <c r="C19" s="29"/>
      <c r="D19" s="17"/>
      <c r="E19" s="17"/>
      <c r="F19" s="17"/>
      <c r="G19" s="17"/>
      <c r="H19" s="17"/>
      <c r="I19" s="17"/>
      <c r="J19" s="17"/>
      <c r="K19" s="17"/>
      <c r="L19" s="17"/>
      <c r="M19" s="17"/>
      <c r="N19" s="17"/>
      <c r="O19" s="17"/>
      <c r="P19" s="17"/>
      <c r="Q19" s="17"/>
      <c r="R19" s="17"/>
      <c r="S19" s="17"/>
      <c r="T19" s="17"/>
      <c r="U19" s="17"/>
      <c r="V19" s="17"/>
      <c r="W19" s="5"/>
    </row>
    <row r="20" spans="1:25" s="3" customFormat="1" ht="17.100000000000001" customHeight="1" thickBot="1" x14ac:dyDescent="0.3">
      <c r="A20" s="6"/>
      <c r="B20" s="1" t="s">
        <v>8</v>
      </c>
      <c r="C20" s="1" t="s">
        <v>24</v>
      </c>
      <c r="D20" s="135" t="s">
        <v>22</v>
      </c>
      <c r="E20" s="132" t="s">
        <v>2</v>
      </c>
      <c r="F20" s="130" t="s">
        <v>0</v>
      </c>
      <c r="G20" s="133" t="s">
        <v>1</v>
      </c>
      <c r="H20" s="133" t="s">
        <v>3</v>
      </c>
      <c r="I20" s="134" t="s">
        <v>4</v>
      </c>
      <c r="J20" s="129" t="s">
        <v>5</v>
      </c>
      <c r="K20" s="17"/>
      <c r="L20" s="4" t="s">
        <v>74</v>
      </c>
      <c r="M20" s="7"/>
      <c r="N20" s="2"/>
      <c r="O20" s="26"/>
      <c r="P20" s="17"/>
      <c r="Q20" s="17"/>
      <c r="R20" s="4" t="s">
        <v>76</v>
      </c>
      <c r="S20" s="7"/>
      <c r="T20" s="2"/>
      <c r="U20" s="26"/>
      <c r="V20" s="17"/>
      <c r="W20" s="17"/>
    </row>
    <row r="21" spans="1:25" s="3" customFormat="1" ht="17.100000000000001" customHeight="1" x14ac:dyDescent="0.25">
      <c r="A21" s="92">
        <v>1</v>
      </c>
      <c r="B21" s="170" t="s">
        <v>55</v>
      </c>
      <c r="C21" s="98">
        <v>2</v>
      </c>
      <c r="D21" s="98">
        <v>2720</v>
      </c>
      <c r="E21" s="95">
        <f>COUNT(O21,P24,U21)</f>
        <v>2</v>
      </c>
      <c r="F21" s="9">
        <f>IF(O21&gt;P21,1,0)+IF(P24&gt;O24,1,0)+IF(U21&gt;V21,1,0)</f>
        <v>2</v>
      </c>
      <c r="G21" s="9">
        <f>IF(O21&lt;P21,1,0)+IF(P24&lt;O24,1,0)+IF(U21&lt;V21,1,0)</f>
        <v>0</v>
      </c>
      <c r="H21" s="9">
        <f>VALUE(O21+P24+U21)</f>
        <v>9</v>
      </c>
      <c r="I21" s="9">
        <f>VALUE(P21+O24+V21)</f>
        <v>1</v>
      </c>
      <c r="J21" s="10">
        <f>AVERAGE(H21-I21)</f>
        <v>8</v>
      </c>
      <c r="K21" s="29"/>
      <c r="L21" s="44" t="str">
        <f>B21</f>
        <v>NÒMADS ES JORDI</v>
      </c>
      <c r="M21" s="45"/>
      <c r="N21" s="84" t="s">
        <v>13</v>
      </c>
      <c r="O21" s="57"/>
      <c r="P21" s="57"/>
      <c r="Q21" s="31"/>
      <c r="R21" s="44" t="str">
        <f>B21</f>
        <v>NÒMADS ES JORDI</v>
      </c>
      <c r="S21" s="45" t="s">
        <v>6</v>
      </c>
      <c r="T21" s="44" t="str">
        <f>B22</f>
        <v>PLAYAS SANTA PONSA TC</v>
      </c>
      <c r="U21" s="58">
        <v>5</v>
      </c>
      <c r="V21" s="58">
        <v>0</v>
      </c>
      <c r="W21" s="17"/>
    </row>
    <row r="22" spans="1:25" s="3" customFormat="1" ht="17.100000000000001" customHeight="1" x14ac:dyDescent="0.25">
      <c r="A22" s="93">
        <v>2</v>
      </c>
      <c r="B22" s="112" t="s">
        <v>19</v>
      </c>
      <c r="C22" s="100">
        <v>4</v>
      </c>
      <c r="D22" s="100">
        <v>6176</v>
      </c>
      <c r="E22" s="96">
        <f>COUNT(O22,P25,V21)</f>
        <v>2</v>
      </c>
      <c r="F22" s="11">
        <f>IF(O22&gt;P22,1,0)+IF(P25&gt;O25,1,0)+IF(V21&gt;U21,1,0)</f>
        <v>1</v>
      </c>
      <c r="G22" s="11">
        <f>IF(O22&lt;P22,1,0)+IF(P25&lt;O25,1,0)+IF(V21&lt;U21,1,0)</f>
        <v>1</v>
      </c>
      <c r="H22" s="11">
        <f>VALUE(O22+P25+V21)</f>
        <v>3</v>
      </c>
      <c r="I22" s="11">
        <f>VALUE(P22+O25+U21)</f>
        <v>7</v>
      </c>
      <c r="J22" s="12">
        <f>AVERAGE(H22-I22)</f>
        <v>-4</v>
      </c>
      <c r="K22" s="29"/>
      <c r="L22" s="44" t="str">
        <f>B22</f>
        <v>PLAYAS SANTA PONSA TC</v>
      </c>
      <c r="M22" s="45" t="s">
        <v>6</v>
      </c>
      <c r="N22" s="47" t="str">
        <f>B23</f>
        <v>MATCH POINT TC</v>
      </c>
      <c r="O22" s="58">
        <v>3</v>
      </c>
      <c r="P22" s="58">
        <v>2</v>
      </c>
      <c r="Q22" s="31"/>
      <c r="R22" s="47" t="str">
        <f>B23</f>
        <v>MATCH POINT TC</v>
      </c>
      <c r="S22" s="45"/>
      <c r="T22" s="84" t="s">
        <v>13</v>
      </c>
      <c r="U22" s="57"/>
      <c r="V22" s="57"/>
      <c r="W22" s="17"/>
    </row>
    <row r="23" spans="1:25" s="3" customFormat="1" ht="17.100000000000001" customHeight="1" thickBot="1" x14ac:dyDescent="0.3">
      <c r="A23" s="94">
        <v>3</v>
      </c>
      <c r="B23" s="114" t="s">
        <v>25</v>
      </c>
      <c r="C23" s="102"/>
      <c r="D23" s="102">
        <v>7307</v>
      </c>
      <c r="E23" s="97">
        <f>COUNT(P22,O24,U22)</f>
        <v>2</v>
      </c>
      <c r="F23" s="33">
        <f>IF(O24&gt;P24,1,0)+IF(P22&gt;O22,1,0)+IF(U22&gt;V22,1,0)</f>
        <v>0</v>
      </c>
      <c r="G23" s="33">
        <f>IF(O24&lt;P24,1,0)+IF(P22&lt;O22,1,0)+IF(U22&lt;V22,1,0)</f>
        <v>2</v>
      </c>
      <c r="H23" s="33">
        <f>VALUE(P22+O24+U22)</f>
        <v>3</v>
      </c>
      <c r="I23" s="33">
        <f>VALUE(O22+P24+V22)</f>
        <v>7</v>
      </c>
      <c r="J23" s="34">
        <f>AVERAGE(H23-I23)</f>
        <v>-4</v>
      </c>
      <c r="K23" s="17"/>
      <c r="L23" s="4" t="s">
        <v>75</v>
      </c>
      <c r="M23" s="7"/>
      <c r="N23" s="2"/>
      <c r="O23" s="124"/>
      <c r="Q23" s="17"/>
      <c r="R23" s="17"/>
      <c r="S23" s="17"/>
      <c r="T23" s="17"/>
      <c r="U23" s="17"/>
      <c r="V23" s="17"/>
      <c r="W23" s="17"/>
    </row>
    <row r="24" spans="1:25" s="3" customFormat="1" ht="17.100000000000001" customHeight="1" x14ac:dyDescent="0.25">
      <c r="A24" s="17"/>
      <c r="B24" s="17"/>
      <c r="C24" s="17"/>
      <c r="D24" s="17"/>
      <c r="E24" s="17"/>
      <c r="F24" s="17"/>
      <c r="G24" s="17"/>
      <c r="H24" s="17"/>
      <c r="I24" s="17"/>
      <c r="J24" s="17"/>
      <c r="K24" s="17"/>
      <c r="L24" s="44" t="str">
        <f>B23</f>
        <v>MATCH POINT TC</v>
      </c>
      <c r="M24" s="45" t="s">
        <v>6</v>
      </c>
      <c r="N24" s="50" t="str">
        <f>B21</f>
        <v>NÒMADS ES JORDI</v>
      </c>
      <c r="O24" s="178">
        <v>1</v>
      </c>
      <c r="P24" s="178">
        <v>4</v>
      </c>
      <c r="Q24" s="17"/>
      <c r="R24" s="17"/>
      <c r="S24" s="17"/>
      <c r="T24" s="17"/>
      <c r="U24" s="17"/>
      <c r="V24" s="17"/>
      <c r="W24" s="17"/>
    </row>
    <row r="25" spans="1:25" s="3" customFormat="1" ht="17.100000000000001" customHeight="1" x14ac:dyDescent="0.25">
      <c r="A25" s="5"/>
      <c r="B25" s="5"/>
      <c r="C25" s="5"/>
      <c r="D25" s="5"/>
      <c r="E25" s="5"/>
      <c r="F25" s="5"/>
      <c r="G25" s="5"/>
      <c r="H25" s="5"/>
      <c r="I25" s="5"/>
      <c r="J25" s="5"/>
      <c r="K25" s="17"/>
      <c r="L25" s="84" t="s">
        <v>13</v>
      </c>
      <c r="M25" s="45"/>
      <c r="N25" s="85" t="str">
        <f>B22</f>
        <v>PLAYAS SANTA PONSA TC</v>
      </c>
      <c r="O25" s="57"/>
      <c r="P25" s="57"/>
      <c r="Q25" s="17"/>
      <c r="R25" s="17"/>
      <c r="S25" s="17"/>
      <c r="T25" s="17"/>
      <c r="U25" s="17"/>
      <c r="V25" s="17"/>
      <c r="W25" s="17"/>
    </row>
    <row r="26" spans="1:25" ht="12.95" customHeight="1" x14ac:dyDescent="0.25">
      <c r="A26" s="5"/>
      <c r="B26" s="5"/>
      <c r="C26" s="5"/>
      <c r="D26" s="5"/>
      <c r="E26" s="5"/>
      <c r="F26" s="5"/>
      <c r="G26" s="5"/>
      <c r="H26" s="5"/>
      <c r="I26" s="5"/>
      <c r="J26" s="5"/>
      <c r="K26" s="5"/>
      <c r="L26" s="5"/>
      <c r="M26" s="5"/>
      <c r="N26" s="5"/>
      <c r="O26" s="5"/>
      <c r="P26" s="5"/>
      <c r="Q26" s="5"/>
      <c r="R26" s="5"/>
      <c r="S26" s="5"/>
      <c r="T26" s="5"/>
      <c r="U26" s="5"/>
      <c r="V26" s="5"/>
      <c r="W26" s="5"/>
    </row>
    <row r="27" spans="1:25" ht="16.5" customHeight="1" x14ac:dyDescent="0.25">
      <c r="B27" s="77" t="s">
        <v>66</v>
      </c>
      <c r="C27" s="17"/>
      <c r="D27" s="17"/>
      <c r="E27" s="17"/>
      <c r="F27" s="17"/>
      <c r="G27" s="5"/>
    </row>
    <row r="28" spans="1:25" x14ac:dyDescent="0.25">
      <c r="A28" s="5"/>
      <c r="M28" s="62"/>
      <c r="N28" s="62"/>
      <c r="O28" s="62"/>
      <c r="P28" s="62"/>
      <c r="Q28" s="62"/>
      <c r="R28" s="5"/>
      <c r="S28" s="5"/>
      <c r="T28" s="5"/>
      <c r="U28" s="5"/>
      <c r="V28" s="5"/>
    </row>
    <row r="29" spans="1:25" x14ac:dyDescent="0.25">
      <c r="A29" s="5"/>
      <c r="B29" s="52" t="s">
        <v>14</v>
      </c>
      <c r="C29" s="62"/>
      <c r="D29" s="206" t="s">
        <v>81</v>
      </c>
      <c r="E29" s="206"/>
      <c r="F29" s="206"/>
      <c r="G29" s="206"/>
      <c r="H29" s="77"/>
      <c r="I29" s="62"/>
      <c r="J29" s="62"/>
      <c r="K29" s="62"/>
      <c r="M29" s="5"/>
      <c r="N29" s="5"/>
      <c r="O29" s="5"/>
      <c r="P29" s="5"/>
      <c r="Q29" s="5"/>
      <c r="R29" s="5"/>
      <c r="S29" s="5"/>
      <c r="T29" s="5"/>
      <c r="U29" s="5"/>
      <c r="V29" s="5"/>
    </row>
    <row r="30" spans="1:25" ht="15" customHeight="1" x14ac:dyDescent="0.25">
      <c r="A30" s="5"/>
      <c r="B30" s="5"/>
      <c r="C30" s="5"/>
      <c r="D30" s="5"/>
      <c r="E30" s="5"/>
      <c r="F30" s="5"/>
      <c r="G30" s="5"/>
      <c r="H30" s="5"/>
      <c r="I30" s="5"/>
      <c r="J30" s="5"/>
      <c r="K30" s="5"/>
      <c r="M30" s="5"/>
      <c r="N30" s="5"/>
      <c r="Y30" s="62"/>
    </row>
    <row r="31" spans="1:25" ht="15" customHeight="1" x14ac:dyDescent="0.25">
      <c r="A31" s="5"/>
      <c r="B31" s="137" t="s">
        <v>11</v>
      </c>
      <c r="C31" s="74"/>
      <c r="D31" s="75"/>
      <c r="E31" s="75"/>
      <c r="F31" s="75"/>
      <c r="K31" s="5"/>
      <c r="Y31" s="5"/>
    </row>
    <row r="32" spans="1:25" ht="15" customHeight="1" x14ac:dyDescent="0.25">
      <c r="A32" s="5"/>
      <c r="B32" s="70"/>
      <c r="C32" s="216" t="s">
        <v>11</v>
      </c>
      <c r="D32" s="217"/>
      <c r="E32" s="217"/>
      <c r="F32" s="217"/>
      <c r="G32" s="62"/>
      <c r="H32" s="62"/>
      <c r="I32" s="62"/>
      <c r="J32" s="62"/>
      <c r="K32" s="5"/>
      <c r="Y32" s="5"/>
    </row>
    <row r="33" spans="1:25" ht="15" customHeight="1" x14ac:dyDescent="0.25">
      <c r="A33" s="5"/>
      <c r="B33" s="71" t="s">
        <v>55</v>
      </c>
      <c r="C33" s="223" t="s">
        <v>98</v>
      </c>
      <c r="D33" s="224"/>
      <c r="E33" s="224"/>
      <c r="F33" s="224"/>
      <c r="G33" s="62"/>
      <c r="H33" s="62"/>
      <c r="I33" s="62"/>
      <c r="J33" s="62"/>
      <c r="K33" s="5"/>
    </row>
    <row r="34" spans="1:25" ht="15" customHeight="1" x14ac:dyDescent="0.25">
      <c r="A34" s="5"/>
      <c r="B34" s="62"/>
      <c r="C34" s="86"/>
      <c r="D34" s="86"/>
      <c r="E34" s="86"/>
      <c r="F34" s="86"/>
      <c r="G34" s="225"/>
      <c r="H34" s="225"/>
      <c r="I34" s="225"/>
      <c r="J34" s="225"/>
      <c r="K34" s="5"/>
    </row>
    <row r="35" spans="1:25" ht="15" customHeight="1" x14ac:dyDescent="0.25">
      <c r="A35" s="5"/>
      <c r="B35" s="5"/>
    </row>
    <row r="36" spans="1:25" ht="15" customHeight="1" x14ac:dyDescent="0.25">
      <c r="B36" s="5"/>
      <c r="D36" s="5"/>
      <c r="E36" s="5"/>
    </row>
    <row r="37" spans="1:25" ht="12.95" customHeight="1" x14ac:dyDescent="0.25">
      <c r="B37" s="5"/>
    </row>
    <row r="38" spans="1:25" ht="12.95" customHeight="1" x14ac:dyDescent="0.25">
      <c r="Y38" s="5"/>
    </row>
    <row r="39" spans="1:25" ht="12.95" customHeight="1" x14ac:dyDescent="0.25"/>
    <row r="40" spans="1:25" ht="12.95" customHeight="1" x14ac:dyDescent="0.25"/>
    <row r="41" spans="1:25" ht="12.95" customHeight="1" x14ac:dyDescent="0.25"/>
    <row r="42" spans="1:25" ht="12.95" customHeight="1" x14ac:dyDescent="0.25"/>
    <row r="43" spans="1:25" ht="15.95" customHeight="1" x14ac:dyDescent="0.25"/>
    <row r="44" spans="1:25" ht="15.95" customHeight="1" x14ac:dyDescent="0.25"/>
    <row r="45" spans="1:25" ht="15.95" customHeight="1" x14ac:dyDescent="0.25"/>
  </sheetData>
  <mergeCells count="5">
    <mergeCell ref="B6:L6"/>
    <mergeCell ref="C32:F32"/>
    <mergeCell ref="C33:F33"/>
    <mergeCell ref="G34:J34"/>
    <mergeCell ref="D29:G29"/>
  </mergeCells>
  <pageMargins left="0.70866141732283472" right="0.70866141732283472" top="0.74803149606299213" bottom="0.74803149606299213" header="0.31496062992125984" footer="0.31496062992125984"/>
  <pageSetup paperSize="9" scale="63"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SUB10M-v</vt:lpstr>
      <vt:lpstr>SUB10F-v</vt:lpstr>
      <vt:lpstr>ALEM-v</vt:lpstr>
      <vt:lpstr>ALEF-v</vt:lpstr>
      <vt:lpstr>INFM-v</vt:lpstr>
      <vt:lpstr>INFF-v</vt:lpstr>
      <vt:lpstr>CADM-x</vt:lpstr>
      <vt:lpstr>CADF</vt:lpstr>
      <vt:lpstr>JUNM</vt:lpstr>
      <vt:lpstr>JUNF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Aurelia</dc:creator>
  <cp:lastModifiedBy>Melanie</cp:lastModifiedBy>
  <cp:lastPrinted>2024-01-29T11:31:12Z</cp:lastPrinted>
  <dcterms:created xsi:type="dcterms:W3CDTF">2016-11-15T09:47:28Z</dcterms:created>
  <dcterms:modified xsi:type="dcterms:W3CDTF">2024-04-23T07:17:09Z</dcterms:modified>
</cp:coreProperties>
</file>